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76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H37" i="1" l="1"/>
  <c r="H33" i="1"/>
  <c r="F77" i="1" l="1"/>
  <c r="F20" i="1"/>
  <c r="F191" i="1" l="1"/>
  <c r="H189" i="1"/>
  <c r="F189" i="1"/>
  <c r="E188" i="1"/>
  <c r="F187" i="1"/>
  <c r="E187" i="1"/>
  <c r="E186" i="1"/>
  <c r="K185" i="1"/>
  <c r="J185" i="1"/>
  <c r="I185" i="1"/>
  <c r="H185" i="1"/>
  <c r="G185" i="1"/>
  <c r="F185" i="1"/>
  <c r="E185" i="1"/>
  <c r="K180" i="1"/>
  <c r="F180" i="1"/>
  <c r="G179" i="1"/>
  <c r="E179" i="1"/>
  <c r="K178" i="1"/>
  <c r="J178" i="1"/>
  <c r="I178" i="1"/>
  <c r="H178" i="1"/>
  <c r="G178" i="1"/>
  <c r="F178" i="1"/>
  <c r="E178" i="1"/>
  <c r="K177" i="1"/>
  <c r="F177" i="1"/>
  <c r="E177" i="1"/>
  <c r="F172" i="1"/>
  <c r="F170" i="1"/>
  <c r="E170" i="1"/>
  <c r="H169" i="1"/>
  <c r="F169" i="1"/>
  <c r="E169" i="1"/>
  <c r="F168" i="1"/>
  <c r="E168" i="1"/>
  <c r="F167" i="1"/>
  <c r="K161" i="1"/>
  <c r="F161" i="1"/>
  <c r="F160" i="1"/>
  <c r="E160" i="1"/>
  <c r="K159" i="1"/>
  <c r="J159" i="1"/>
  <c r="I159" i="1"/>
  <c r="H159" i="1"/>
  <c r="G159" i="1"/>
  <c r="F159" i="1"/>
  <c r="E159" i="1"/>
  <c r="F158" i="1"/>
  <c r="E158" i="1"/>
  <c r="F153" i="1"/>
  <c r="H151" i="1"/>
  <c r="G151" i="1"/>
  <c r="F151" i="1"/>
  <c r="E151" i="1"/>
  <c r="F150" i="1"/>
  <c r="E150" i="1"/>
  <c r="I149" i="1"/>
  <c r="F149" i="1"/>
  <c r="E149" i="1"/>
  <c r="F148" i="1"/>
  <c r="K142" i="1"/>
  <c r="E142" i="1"/>
  <c r="F141" i="1"/>
  <c r="E141" i="1"/>
  <c r="K140" i="1"/>
  <c r="J140" i="1"/>
  <c r="I140" i="1"/>
  <c r="H140" i="1"/>
  <c r="G140" i="1"/>
  <c r="F140" i="1"/>
  <c r="E140" i="1"/>
  <c r="G139" i="1"/>
  <c r="F139" i="1"/>
  <c r="E139" i="1"/>
  <c r="F134" i="1"/>
  <c r="J132" i="1"/>
  <c r="I132" i="1"/>
  <c r="H132" i="1"/>
  <c r="G132" i="1"/>
  <c r="F132" i="1"/>
  <c r="E132" i="1"/>
  <c r="K131" i="1"/>
  <c r="J131" i="1"/>
  <c r="I131" i="1"/>
  <c r="H131" i="1"/>
  <c r="G131" i="1"/>
  <c r="F131" i="1"/>
  <c r="E131" i="1"/>
  <c r="F130" i="1"/>
  <c r="E130" i="1"/>
  <c r="F129" i="1"/>
  <c r="K128" i="1"/>
  <c r="I128" i="1"/>
  <c r="H128" i="1"/>
  <c r="G128" i="1"/>
  <c r="F128" i="1"/>
  <c r="E128" i="1"/>
  <c r="K123" i="1"/>
  <c r="G123" i="1"/>
  <c r="F123" i="1"/>
  <c r="F122" i="1"/>
  <c r="E122" i="1"/>
  <c r="K121" i="1"/>
  <c r="J121" i="1"/>
  <c r="I121" i="1"/>
  <c r="H121" i="1"/>
  <c r="G121" i="1"/>
  <c r="F121" i="1"/>
  <c r="E121" i="1"/>
  <c r="F120" i="1"/>
  <c r="F115" i="1"/>
  <c r="I113" i="1"/>
  <c r="F113" i="1"/>
  <c r="E113" i="1"/>
  <c r="F112" i="1"/>
  <c r="E112" i="1"/>
  <c r="F111" i="1"/>
  <c r="E111" i="1"/>
  <c r="F110" i="1"/>
  <c r="E110" i="1"/>
  <c r="K104" i="1"/>
  <c r="E104" i="1"/>
  <c r="F103" i="1"/>
  <c r="E103" i="1"/>
  <c r="K102" i="1"/>
  <c r="J102" i="1"/>
  <c r="I102" i="1"/>
  <c r="H102" i="1"/>
  <c r="G102" i="1"/>
  <c r="F102" i="1"/>
  <c r="E102" i="1"/>
  <c r="F101" i="1"/>
  <c r="E101" i="1"/>
  <c r="F96" i="1"/>
  <c r="F94" i="1"/>
  <c r="E94" i="1"/>
  <c r="K93" i="1"/>
  <c r="J93" i="1"/>
  <c r="I93" i="1"/>
  <c r="H93" i="1"/>
  <c r="G93" i="1"/>
  <c r="F93" i="1"/>
  <c r="E93" i="1"/>
  <c r="E92" i="1"/>
  <c r="E91" i="1"/>
  <c r="J85" i="1"/>
  <c r="I85" i="1"/>
  <c r="H85" i="1"/>
  <c r="G85" i="1"/>
  <c r="F85" i="1"/>
  <c r="E85" i="1"/>
  <c r="H84" i="1"/>
  <c r="G84" i="1"/>
  <c r="F84" i="1"/>
  <c r="E84" i="1"/>
  <c r="K83" i="1"/>
  <c r="J83" i="1"/>
  <c r="I83" i="1"/>
  <c r="H83" i="1"/>
  <c r="G83" i="1"/>
  <c r="F83" i="1"/>
  <c r="E83" i="1"/>
  <c r="F82" i="1"/>
  <c r="E82" i="1"/>
  <c r="I75" i="1"/>
  <c r="G75" i="1"/>
  <c r="F75" i="1"/>
  <c r="E75" i="1"/>
  <c r="E74" i="1"/>
  <c r="E73" i="1"/>
  <c r="F72" i="1"/>
  <c r="E72" i="1"/>
  <c r="K71" i="1"/>
  <c r="J71" i="1"/>
  <c r="I71" i="1"/>
  <c r="H71" i="1"/>
  <c r="G71" i="1"/>
  <c r="F71" i="1"/>
  <c r="E71" i="1"/>
  <c r="K66" i="1"/>
  <c r="F66" i="1"/>
  <c r="F65" i="1"/>
  <c r="E65" i="1"/>
  <c r="K64" i="1"/>
  <c r="J64" i="1"/>
  <c r="I64" i="1"/>
  <c r="H64" i="1"/>
  <c r="G64" i="1"/>
  <c r="F64" i="1"/>
  <c r="E64" i="1"/>
  <c r="F63" i="1"/>
  <c r="E63" i="1"/>
  <c r="F58" i="1"/>
  <c r="H56" i="1"/>
  <c r="F56" i="1"/>
  <c r="E56" i="1"/>
  <c r="F55" i="1"/>
  <c r="E55" i="1"/>
  <c r="K54" i="1"/>
  <c r="E54" i="1"/>
  <c r="E46" i="1"/>
  <c r="K45" i="1"/>
  <c r="J45" i="1"/>
  <c r="I45" i="1"/>
  <c r="H45" i="1"/>
  <c r="G45" i="1"/>
  <c r="F45" i="1"/>
  <c r="E45" i="1"/>
  <c r="E44" i="1"/>
  <c r="F39" i="1"/>
  <c r="F37" i="1"/>
  <c r="E37" i="1"/>
  <c r="K36" i="1"/>
  <c r="J36" i="1"/>
  <c r="I36" i="1"/>
  <c r="H36" i="1"/>
  <c r="G36" i="1"/>
  <c r="F36" i="1"/>
  <c r="E36" i="1"/>
  <c r="F35" i="1"/>
  <c r="E35" i="1"/>
  <c r="E34" i="1"/>
  <c r="K33" i="1"/>
  <c r="I33" i="1"/>
  <c r="F33" i="1"/>
  <c r="K28" i="1"/>
  <c r="F28" i="1"/>
  <c r="E27" i="1"/>
  <c r="K26" i="1"/>
  <c r="J26" i="1"/>
  <c r="I26" i="1"/>
  <c r="H26" i="1"/>
  <c r="G26" i="1"/>
  <c r="F26" i="1"/>
  <c r="E26" i="1"/>
  <c r="F25" i="1"/>
  <c r="E25" i="1"/>
  <c r="E18" i="1"/>
  <c r="F17" i="1"/>
  <c r="E17" i="1"/>
  <c r="F16" i="1"/>
  <c r="E16" i="1"/>
  <c r="F15" i="1"/>
  <c r="E15" i="1"/>
  <c r="K9" i="1"/>
  <c r="F9" i="1"/>
  <c r="K7" i="1"/>
  <c r="J7" i="1"/>
  <c r="I7" i="1"/>
  <c r="H7" i="1"/>
  <c r="G7" i="1"/>
  <c r="F7" i="1"/>
  <c r="F6" i="1"/>
  <c r="E6" i="1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H119" i="1"/>
  <c r="L195" i="1"/>
  <c r="L176" i="1"/>
  <c r="L157" i="1"/>
  <c r="L119" i="1"/>
  <c r="L100" i="1"/>
  <c r="L81" i="1"/>
  <c r="L62" i="1"/>
  <c r="L43" i="1"/>
  <c r="L24" i="1"/>
  <c r="I119" i="1"/>
  <c r="I62" i="1"/>
  <c r="G81" i="1"/>
  <c r="F62" i="1"/>
  <c r="J62" i="1"/>
  <c r="G62" i="1"/>
  <c r="I81" i="1"/>
  <c r="F100" i="1"/>
  <c r="J100" i="1"/>
  <c r="G138" i="1"/>
  <c r="I157" i="1"/>
  <c r="G195" i="1"/>
  <c r="I195" i="1"/>
  <c r="I176" i="1"/>
  <c r="G176" i="1"/>
  <c r="G157" i="1"/>
  <c r="I138" i="1"/>
  <c r="G119" i="1"/>
  <c r="H100" i="1"/>
  <c r="F81" i="1"/>
  <c r="J81" i="1"/>
  <c r="H62" i="1"/>
  <c r="H43" i="1"/>
  <c r="F43" i="1"/>
  <c r="J43" i="1"/>
  <c r="J119" i="1"/>
  <c r="G43" i="1"/>
  <c r="H81" i="1"/>
  <c r="I100" i="1"/>
  <c r="J138" i="1"/>
  <c r="H157" i="1"/>
  <c r="J176" i="1"/>
  <c r="H195" i="1"/>
  <c r="I43" i="1"/>
  <c r="G100" i="1"/>
  <c r="H138" i="1"/>
  <c r="J157" i="1"/>
  <c r="H176" i="1"/>
  <c r="J195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<sst xmlns="http://schemas.openxmlformats.org/spreadsheetml/2006/main" count="232" uniqueCount="68">
  <si>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</si>
  <si>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</si>
  <si>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</si>
  <si>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</si>
  <si>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</si>
  <si>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</si>
  <si>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</si>
  <si>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</si>
  <si>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</si>
  <si>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</si>
  <si>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</si>
  <si>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</si>
  <si>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</si>
  <si>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</si>
  <si>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</si>
  <si>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</si>
  <si>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</si>
  <si>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</si>
  <si>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</si>
  <si>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</si>
  <si>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</si>
  <si>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</si>
  <si>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</si>
  <si>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</si>
  <si>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</si>
  <si>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</si>
  <si>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</si>
  <si>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</si>
  <si>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</si>
  <si>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</si>
  <si>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</si>
  <si>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</si>
  <si>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</si>
  <si>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</si>
  <si>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</si>
  <si>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</si>
  <si>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</si>
  <si>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</si>
  <si>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</si>
  <si>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свежий помидор (нарезка)</t>
  </si>
  <si>
    <t>морковь припущенная</t>
  </si>
  <si>
    <t>винегрет</t>
  </si>
  <si>
    <t>директор</t>
  </si>
  <si>
    <t>Ветюков В.А.</t>
  </si>
  <si>
    <t>хлеб рж.пш.</t>
  </si>
  <si>
    <t>хлеб пшеничный</t>
  </si>
  <si>
    <t>яблоко</t>
  </si>
  <si>
    <t>чай с лимоном</t>
  </si>
  <si>
    <t>бутерброд с маслом</t>
  </si>
  <si>
    <t>огурец  свеж.</t>
  </si>
  <si>
    <t>банан</t>
  </si>
  <si>
    <t>щи из св. капусты с картофелем</t>
  </si>
  <si>
    <t>78.24</t>
  </si>
  <si>
    <t>48.7</t>
  </si>
  <si>
    <t>0.17</t>
  </si>
  <si>
    <t>0.01</t>
  </si>
  <si>
    <t>40.56</t>
  </si>
  <si>
    <t>0.93</t>
  </si>
  <si>
    <t>39.6</t>
  </si>
  <si>
    <t>каша  овсяная  молочная</t>
  </si>
  <si>
    <t>бутерброд  с маслом</t>
  </si>
  <si>
    <t>рассольник  ленинградский</t>
  </si>
  <si>
    <t xml:space="preserve">хлеб рж. </t>
  </si>
  <si>
    <t>щи из  св.  капусты</t>
  </si>
  <si>
    <t>бутерброд  с  маслом</t>
  </si>
  <si>
    <t>суп  рыбный</t>
  </si>
  <si>
    <t>кисель  Витошка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</si>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</sst>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2-05-s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2-0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2-06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2-07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2-08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2-09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1-29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1-30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1-31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.&#1052;&#1045;&#1053;&#1070;%20&#1085;&#1072;%20&#1089;&#1072;&#1081;&#1090;/2024-02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каша рисовая с маслом</v>
          </cell>
          <cell r="F6">
            <v>260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40</v>
          </cell>
          <cell r="K9">
            <v>1</v>
          </cell>
        </row>
        <row r="15">
          <cell r="E15" t="str">
            <v>суп картофельный с крупой</v>
          </cell>
          <cell r="F15">
            <v>200</v>
          </cell>
        </row>
        <row r="16">
          <cell r="E16" t="str">
            <v>тефтели мясные</v>
          </cell>
          <cell r="F16">
            <v>90</v>
          </cell>
        </row>
        <row r="17">
          <cell r="E17" t="str">
            <v>греча отварная</v>
          </cell>
          <cell r="F17">
            <v>150</v>
          </cell>
        </row>
        <row r="18">
          <cell r="E18" t="str">
            <v>чай с сахаром</v>
          </cell>
        </row>
        <row r="20">
          <cell r="F20">
            <v>40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каша ячневая</v>
          </cell>
          <cell r="F6">
            <v>260</v>
          </cell>
          <cell r="K6">
            <v>174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чай с сахаром и лимоном</v>
          </cell>
          <cell r="G8">
            <v>0.13</v>
          </cell>
        </row>
        <row r="9">
          <cell r="F9">
            <v>40</v>
          </cell>
          <cell r="K9">
            <v>1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 t="str">
            <v>борщ со сметаной</v>
          </cell>
        </row>
        <row r="16">
          <cell r="E16" t="str">
            <v>котлета рыбная</v>
          </cell>
          <cell r="F16">
            <v>90</v>
          </cell>
        </row>
        <row r="17">
          <cell r="E17" t="str">
            <v>пюре картофельное</v>
          </cell>
        </row>
        <row r="18">
          <cell r="F18">
            <v>200</v>
          </cell>
          <cell r="H18">
            <v>0</v>
          </cell>
        </row>
        <row r="20">
          <cell r="F20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каша пшенная</v>
          </cell>
          <cell r="F6">
            <v>260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кофейный напиток</v>
          </cell>
        </row>
        <row r="9">
          <cell r="F9">
            <v>40</v>
          </cell>
          <cell r="K9">
            <v>1</v>
          </cell>
        </row>
        <row r="14">
          <cell r="F14">
            <v>60</v>
          </cell>
          <cell r="H14">
            <v>0.06</v>
          </cell>
          <cell r="I14">
            <v>1.1399999999999999</v>
          </cell>
          <cell r="K14">
            <v>71</v>
          </cell>
        </row>
        <row r="15">
          <cell r="E15" t="str">
            <v>суп гороховый</v>
          </cell>
        </row>
        <row r="16">
          <cell r="E16" t="str">
            <v>плов из цыпленка</v>
          </cell>
          <cell r="F16">
            <v>150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 t="str">
            <v>компот из апельсинов</v>
          </cell>
          <cell r="F18">
            <v>200</v>
          </cell>
          <cell r="H18">
            <v>0.1</v>
          </cell>
        </row>
        <row r="20">
          <cell r="F20">
            <v>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оладьи со сгущ.молоком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чай с сахаром</v>
          </cell>
        </row>
        <row r="16">
          <cell r="E16" t="str">
            <v>печень по-строгановски</v>
          </cell>
          <cell r="K16">
            <v>255</v>
          </cell>
        </row>
        <row r="17">
          <cell r="E17" t="str">
            <v>макаронные изделия отварные</v>
          </cell>
          <cell r="F17">
            <v>150</v>
          </cell>
        </row>
        <row r="18">
          <cell r="E18" t="str">
            <v>кисель витаминизированный "Витошка"</v>
          </cell>
          <cell r="F18">
            <v>200</v>
          </cell>
          <cell r="H18">
            <v>0</v>
          </cell>
        </row>
        <row r="20">
          <cell r="F20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каша пшеничная</v>
          </cell>
          <cell r="F6">
            <v>260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какао на молоке</v>
          </cell>
          <cell r="F8">
            <v>200</v>
          </cell>
        </row>
        <row r="9">
          <cell r="F9">
            <v>40</v>
          </cell>
          <cell r="K9">
            <v>1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 t="str">
            <v>суп рыбный</v>
          </cell>
          <cell r="F15">
            <v>200</v>
          </cell>
        </row>
        <row r="16">
          <cell r="E16" t="str">
            <v>биточек куриный</v>
          </cell>
        </row>
        <row r="17">
          <cell r="E17" t="str">
            <v>пюре картофельное</v>
          </cell>
        </row>
        <row r="18">
          <cell r="E18" t="str">
            <v>компот из сухофруктов</v>
          </cell>
          <cell r="F18">
            <v>200</v>
          </cell>
          <cell r="G18">
            <v>0.66</v>
          </cell>
          <cell r="I18">
            <v>32.01</v>
          </cell>
        </row>
        <row r="20">
          <cell r="F20">
            <v>40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каша гречневая на молоке</v>
          </cell>
          <cell r="F6">
            <v>260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чай с молоком</v>
          </cell>
          <cell r="F8">
            <v>200</v>
          </cell>
          <cell r="G8">
            <v>1.52</v>
          </cell>
          <cell r="H8">
            <v>1.35</v>
          </cell>
        </row>
        <row r="9">
          <cell r="E9" t="str">
            <v>бутерброд с сыром и маслом</v>
          </cell>
          <cell r="F9">
            <v>50</v>
          </cell>
          <cell r="G9">
            <v>5.8</v>
          </cell>
          <cell r="H9">
            <v>8.3000000000000007</v>
          </cell>
          <cell r="I9">
            <v>14.83</v>
          </cell>
          <cell r="J9">
            <v>157</v>
          </cell>
        </row>
        <row r="15">
          <cell r="E15" t="str">
            <v>суп картофельный с вермишелью</v>
          </cell>
        </row>
        <row r="16">
          <cell r="E16" t="str">
            <v>сырники со сгущ.молоком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 t="str">
            <v>чай с сахаром</v>
          </cell>
          <cell r="F18">
            <v>200</v>
          </cell>
        </row>
        <row r="20">
          <cell r="F20">
            <v>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каша манная</v>
          </cell>
          <cell r="F6">
            <v>260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чай с сахаром</v>
          </cell>
          <cell r="F8">
            <v>200</v>
          </cell>
        </row>
        <row r="9">
          <cell r="E9" t="str">
            <v>бутерброд с сыром и маслом</v>
          </cell>
          <cell r="K9">
            <v>3</v>
          </cell>
        </row>
        <row r="15">
          <cell r="E15" t="str">
            <v>суп крестьянский с крупой</v>
          </cell>
          <cell r="F15">
            <v>200</v>
          </cell>
        </row>
        <row r="16">
          <cell r="E16" t="str">
            <v>котлета мясная</v>
          </cell>
          <cell r="F16">
            <v>90</v>
          </cell>
        </row>
        <row r="17">
          <cell r="E17" t="str">
            <v>макаронные изделия отварные</v>
          </cell>
          <cell r="F17">
            <v>150</v>
          </cell>
        </row>
        <row r="18">
          <cell r="E18" t="str">
            <v>компот из яблок</v>
          </cell>
          <cell r="F18">
            <v>200</v>
          </cell>
          <cell r="I18">
            <v>27.88</v>
          </cell>
        </row>
        <row r="20">
          <cell r="F20">
            <v>40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каша из овсяных хлопьев "Геркулес"</v>
          </cell>
          <cell r="F6">
            <v>260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кофейный напиток</v>
          </cell>
          <cell r="F8">
            <v>200</v>
          </cell>
        </row>
        <row r="9">
          <cell r="F9">
            <v>40</v>
          </cell>
          <cell r="G9">
            <v>2.36</v>
          </cell>
          <cell r="K9">
            <v>1</v>
          </cell>
        </row>
        <row r="14">
          <cell r="E14" t="str">
            <v>огурец свежий</v>
          </cell>
          <cell r="F14">
            <v>60</v>
          </cell>
          <cell r="G14">
            <v>0.42</v>
          </cell>
          <cell r="H14">
            <v>0.06</v>
          </cell>
          <cell r="I14">
            <v>1.1399999999999999</v>
          </cell>
          <cell r="K14">
            <v>71</v>
          </cell>
        </row>
        <row r="15">
          <cell r="F15">
            <v>210</v>
          </cell>
        </row>
        <row r="16">
          <cell r="E16" t="str">
            <v>жаркое по-домашнему</v>
          </cell>
          <cell r="F16">
            <v>200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 t="str">
            <v>напиток из плодов шиповника</v>
          </cell>
          <cell r="F18">
            <v>200</v>
          </cell>
          <cell r="G18">
            <v>0.68</v>
          </cell>
          <cell r="H18">
            <v>0.28000000000000003</v>
          </cell>
          <cell r="I18">
            <v>20.76</v>
          </cell>
          <cell r="J18">
            <v>88.2</v>
          </cell>
        </row>
        <row r="20">
          <cell r="F20">
            <v>40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омлет натуральный</v>
          </cell>
          <cell r="F6">
            <v>155</v>
          </cell>
          <cell r="G6">
            <v>14.4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чай с сахаром</v>
          </cell>
          <cell r="F8">
            <v>200</v>
          </cell>
        </row>
        <row r="9">
          <cell r="E9" t="str">
            <v>бутерброд с сыром и маслом</v>
          </cell>
          <cell r="K9">
            <v>3</v>
          </cell>
        </row>
        <row r="15">
          <cell r="F15">
            <v>210</v>
          </cell>
        </row>
        <row r="16">
          <cell r="E16" t="str">
            <v>цыпленок тушеный в сметанном соусе</v>
          </cell>
          <cell r="F16">
            <v>100</v>
          </cell>
          <cell r="I16">
            <v>2.93</v>
          </cell>
        </row>
        <row r="17">
          <cell r="E17" t="str">
            <v>греча отварная</v>
          </cell>
          <cell r="F17">
            <v>150</v>
          </cell>
        </row>
        <row r="18">
          <cell r="E18" t="str">
            <v>напиток витаминизированный "Витошка"</v>
          </cell>
          <cell r="F18">
            <v>200</v>
          </cell>
          <cell r="G18">
            <v>0</v>
          </cell>
          <cell r="H18">
            <v>0</v>
          </cell>
        </row>
        <row r="20">
          <cell r="F20">
            <v>40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E6" t="str">
            <v>каша "Дружба"</v>
          </cell>
          <cell r="F6">
            <v>260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str">
            <v>какао на молоке</v>
          </cell>
          <cell r="F8">
            <v>200</v>
          </cell>
        </row>
        <row r="9">
          <cell r="F9">
            <v>40</v>
          </cell>
          <cell r="K9">
            <v>1</v>
          </cell>
        </row>
        <row r="15">
          <cell r="F15">
            <v>200</v>
          </cell>
        </row>
        <row r="16">
          <cell r="E16" t="str">
            <v>котлета куриная</v>
          </cell>
          <cell r="F16">
            <v>90</v>
          </cell>
        </row>
        <row r="17">
          <cell r="E17" t="str">
            <v>рис отварной</v>
          </cell>
          <cell r="F17">
            <v>150</v>
          </cell>
          <cell r="H17">
            <v>5.37</v>
          </cell>
        </row>
        <row r="18">
          <cell r="E18" t="str">
            <v>компот из кураги</v>
          </cell>
          <cell r="F18">
            <v>200</v>
          </cell>
        </row>
        <row r="20">
          <cell r="F20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F186" sqref="F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42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43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tr">
        <f>[1]Лист1!E6</f>
        <v>каша рисовая с маслом</v>
      </c>
      <c r="F6" s="40">
        <f>[1]Лист1!F6</f>
        <v>260</v>
      </c>
      <c r="G6" s="40">
        <v>7.81</v>
      </c>
      <c r="H6" s="40">
        <v>10.19</v>
      </c>
      <c r="I6" s="40">
        <v>40.299999999999997</v>
      </c>
      <c r="J6" s="40">
        <v>274.91000000000003</v>
      </c>
      <c r="K6" s="41">
        <v>146</v>
      </c>
      <c r="L6" s="40">
        <v>12</v>
      </c>
    </row>
    <row r="7" spans="1:12" ht="15" x14ac:dyDescent="0.25">
      <c r="A7" s="23"/>
      <c r="B7" s="15"/>
      <c r="C7" s="11"/>
      <c r="D7" s="6"/>
      <c r="E7" s="42"/>
      <c r="F7" s="43">
        <f>[1]Лист1!F7</f>
        <v>0</v>
      </c>
      <c r="G7" s="43">
        <f>[1]Лист1!G7</f>
        <v>0</v>
      </c>
      <c r="H7" s="43">
        <f>[1]Лист1!H7</f>
        <v>0</v>
      </c>
      <c r="I7" s="43">
        <f>[1]Лист1!I7</f>
        <v>0</v>
      </c>
      <c r="J7" s="43">
        <f>[1]Лист1!J7</f>
        <v>0</v>
      </c>
      <c r="K7" s="44">
        <f>[1]Лист1!K7</f>
        <v>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222</v>
      </c>
      <c r="G8" s="43">
        <v>1.1299999999999999</v>
      </c>
      <c r="H8" s="43">
        <v>0.01</v>
      </c>
      <c r="I8" s="43">
        <v>15.7</v>
      </c>
      <c r="J8" s="43">
        <v>50.29</v>
      </c>
      <c r="K8" s="44">
        <v>350</v>
      </c>
      <c r="L8" s="43">
        <v>1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f>[1]Лист1!F9</f>
        <v>40</v>
      </c>
      <c r="G9" s="43">
        <v>4.3600000000000003</v>
      </c>
      <c r="H9" s="43">
        <v>11.6</v>
      </c>
      <c r="I9" s="43">
        <v>17.7</v>
      </c>
      <c r="J9" s="43">
        <v>150</v>
      </c>
      <c r="K9" s="44">
        <f>[1]Лист1!K9</f>
        <v>1</v>
      </c>
      <c r="L9" s="43">
        <v>17.5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522</v>
      </c>
      <c r="G13" s="19">
        <f t="shared" ref="G13:J13" si="0">SUM(G6:G12)</f>
        <v>13.3</v>
      </c>
      <c r="H13" s="19">
        <f t="shared" si="0"/>
        <v>21.799999999999997</v>
      </c>
      <c r="I13" s="19">
        <f t="shared" si="0"/>
        <v>73.7</v>
      </c>
      <c r="J13" s="19">
        <f t="shared" si="0"/>
        <v>475.20000000000005</v>
      </c>
      <c r="K13" s="25"/>
      <c r="L13" s="19">
        <f t="shared" ref="L13" si="1">SUM(L6:L12)</f>
        <v>30.5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0.72</v>
      </c>
      <c r="H14" s="43">
        <v>0.12</v>
      </c>
      <c r="I14" s="43">
        <v>2.2799999999999998</v>
      </c>
      <c r="J14" s="43">
        <v>15.6</v>
      </c>
      <c r="K14" s="44">
        <v>71</v>
      </c>
      <c r="L14" s="43">
        <v>7.3</v>
      </c>
    </row>
    <row r="15" spans="1:12" ht="15" x14ac:dyDescent="0.25">
      <c r="A15" s="23"/>
      <c r="B15" s="15"/>
      <c r="C15" s="11"/>
      <c r="D15" s="7" t="s">
        <v>27</v>
      </c>
      <c r="E15" s="42" t="str">
        <f>[1]Лист1!E15</f>
        <v>суп картофельный с крупой</v>
      </c>
      <c r="F15" s="43">
        <f>[1]Лист1!F15</f>
        <v>200</v>
      </c>
      <c r="G15" s="43">
        <v>1.84</v>
      </c>
      <c r="H15" s="43">
        <v>6.16</v>
      </c>
      <c r="I15" s="43">
        <v>12.32</v>
      </c>
      <c r="J15" s="43">
        <v>112.4</v>
      </c>
      <c r="K15" s="44">
        <v>79</v>
      </c>
      <c r="L15" s="43">
        <v>18.899999999999999</v>
      </c>
    </row>
    <row r="16" spans="1:12" ht="15" x14ac:dyDescent="0.25">
      <c r="A16" s="23"/>
      <c r="B16" s="15"/>
      <c r="C16" s="11"/>
      <c r="D16" s="7" t="s">
        <v>28</v>
      </c>
      <c r="E16" s="42" t="str">
        <f>[1]Лист1!E16</f>
        <v>тефтели мясные</v>
      </c>
      <c r="F16" s="43">
        <f>[1]Лист1!F16</f>
        <v>90</v>
      </c>
      <c r="G16" s="43">
        <v>10.99</v>
      </c>
      <c r="H16" s="43">
        <v>10.44</v>
      </c>
      <c r="I16" s="43">
        <v>6.53</v>
      </c>
      <c r="J16" s="43">
        <v>208.89</v>
      </c>
      <c r="K16" s="44">
        <v>261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 t="str">
        <f>[1]Лист1!E17</f>
        <v>греча отварная</v>
      </c>
      <c r="F17" s="43">
        <f>[1]Лист1!F17</f>
        <v>150</v>
      </c>
      <c r="G17" s="43">
        <v>6.3</v>
      </c>
      <c r="H17" s="43">
        <v>5.77</v>
      </c>
      <c r="I17" s="43">
        <v>31.3</v>
      </c>
      <c r="J17" s="43">
        <v>267</v>
      </c>
      <c r="K17" s="44">
        <v>291</v>
      </c>
      <c r="L17" s="43">
        <v>9.4499999999999993</v>
      </c>
    </row>
    <row r="18" spans="1:12" ht="15" x14ac:dyDescent="0.25">
      <c r="A18" s="23"/>
      <c r="B18" s="15"/>
      <c r="C18" s="11"/>
      <c r="D18" s="7" t="s">
        <v>30</v>
      </c>
      <c r="E18" s="42" t="str">
        <f>[1]Лист1!E18</f>
        <v>чай с сахаром</v>
      </c>
      <c r="F18" s="43">
        <v>215</v>
      </c>
      <c r="G18" s="43">
        <v>0.17</v>
      </c>
      <c r="H18" s="43">
        <v>0.01</v>
      </c>
      <c r="I18" s="43">
        <v>12.04</v>
      </c>
      <c r="J18" s="43">
        <v>48.64</v>
      </c>
      <c r="K18" s="44">
        <v>349</v>
      </c>
      <c r="L18" s="43">
        <v>1</v>
      </c>
    </row>
    <row r="19" spans="1:12" ht="15" x14ac:dyDescent="0.25">
      <c r="A19" s="23"/>
      <c r="B19" s="15"/>
      <c r="C19" s="11"/>
      <c r="D19" s="7" t="s">
        <v>31</v>
      </c>
      <c r="E19" s="51" t="s">
        <v>45</v>
      </c>
      <c r="F19" s="52">
        <v>40</v>
      </c>
      <c r="G19" s="52">
        <v>3.04</v>
      </c>
      <c r="H19" s="52">
        <v>0.32</v>
      </c>
      <c r="I19" s="52">
        <v>19.690000000000001</v>
      </c>
      <c r="J19" s="52">
        <v>93.76</v>
      </c>
      <c r="K19" s="53">
        <v>1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51" t="s">
        <v>44</v>
      </c>
      <c r="F20" s="52">
        <f>[1]Лист1!F20</f>
        <v>40</v>
      </c>
      <c r="G20" s="52">
        <v>2.64</v>
      </c>
      <c r="H20" s="52">
        <v>0.48</v>
      </c>
      <c r="I20" s="52">
        <v>15.84</v>
      </c>
      <c r="J20" s="52">
        <v>78.239999999999995</v>
      </c>
      <c r="K20" s="53">
        <v>1</v>
      </c>
      <c r="L20" s="43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25.700000000000003</v>
      </c>
      <c r="H23" s="19">
        <f t="shared" si="2"/>
        <v>23.3</v>
      </c>
      <c r="I23" s="19">
        <f t="shared" si="2"/>
        <v>100</v>
      </c>
      <c r="J23" s="19">
        <f t="shared" si="2"/>
        <v>824.53</v>
      </c>
      <c r="K23" s="25"/>
      <c r="L23" s="19">
        <f t="shared" ref="L23" si="3">SUM(L14:L22)</f>
        <v>70.150000000000006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1317</v>
      </c>
      <c r="G24" s="32">
        <f t="shared" ref="G24:J24" si="4">G13+G23</f>
        <v>39</v>
      </c>
      <c r="H24" s="32">
        <f t="shared" si="4"/>
        <v>45.099999999999994</v>
      </c>
      <c r="I24" s="32">
        <f t="shared" si="4"/>
        <v>173.7</v>
      </c>
      <c r="J24" s="32">
        <f t="shared" si="4"/>
        <v>1299.73</v>
      </c>
      <c r="K24" s="32"/>
      <c r="L24" s="32">
        <f t="shared" ref="L24" si="5">L13+L23</f>
        <v>100.65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tr">
        <f>[2]Лист1!E6</f>
        <v>каша пшенная</v>
      </c>
      <c r="F25" s="40">
        <f>[2]Лист1!F6</f>
        <v>260</v>
      </c>
      <c r="G25" s="40">
        <v>7.6</v>
      </c>
      <c r="H25" s="40">
        <v>10.050000000000001</v>
      </c>
      <c r="I25" s="40">
        <v>37.9</v>
      </c>
      <c r="J25" s="40">
        <v>322</v>
      </c>
      <c r="K25" s="41">
        <v>128</v>
      </c>
      <c r="L25" s="40">
        <v>8.1</v>
      </c>
    </row>
    <row r="26" spans="1:12" ht="15" x14ac:dyDescent="0.25">
      <c r="A26" s="14"/>
      <c r="B26" s="15"/>
      <c r="C26" s="11"/>
      <c r="D26" s="6"/>
      <c r="E26" s="42">
        <f>[2]Лист1!E7</f>
        <v>0</v>
      </c>
      <c r="F26" s="43">
        <f>[2]Лист1!F7</f>
        <v>0</v>
      </c>
      <c r="G26" s="43">
        <f>[2]Лист1!G7</f>
        <v>0</v>
      </c>
      <c r="H26" s="43">
        <f>[2]Лист1!H7</f>
        <v>0</v>
      </c>
      <c r="I26" s="43">
        <f>[2]Лист1!I7</f>
        <v>0</v>
      </c>
      <c r="J26" s="43">
        <f>[2]Лист1!J7</f>
        <v>0</v>
      </c>
      <c r="K26" s="44">
        <f>[2]Лист1!K7</f>
        <v>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tr">
        <f>[2]Лист1!E8</f>
        <v>кофейный напиток</v>
      </c>
      <c r="F27" s="43">
        <v>200</v>
      </c>
      <c r="G27" s="43">
        <v>3.3</v>
      </c>
      <c r="H27" s="43">
        <v>3.3</v>
      </c>
      <c r="I27" s="43">
        <v>24.8</v>
      </c>
      <c r="J27" s="43">
        <v>142</v>
      </c>
      <c r="K27" s="44">
        <v>352</v>
      </c>
      <c r="L27" s="43">
        <v>10.5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f>[2]Лист1!F9</f>
        <v>40</v>
      </c>
      <c r="G28" s="43">
        <v>2.4</v>
      </c>
      <c r="H28" s="43">
        <v>8.4499999999999993</v>
      </c>
      <c r="I28" s="54">
        <v>11</v>
      </c>
      <c r="J28" s="43">
        <v>150</v>
      </c>
      <c r="K28" s="44">
        <f>[2]Лист1!K9</f>
        <v>1</v>
      </c>
      <c r="L28" s="43">
        <v>17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13.299999999999999</v>
      </c>
      <c r="H32" s="19">
        <f t="shared" ref="H32" si="7">SUM(H25:H31)</f>
        <v>21.8</v>
      </c>
      <c r="I32" s="19">
        <f t="shared" ref="I32" si="8">SUM(I25:I31)</f>
        <v>73.7</v>
      </c>
      <c r="J32" s="19">
        <f t="shared" ref="J32:L32" si="9">SUM(J25:J31)</f>
        <v>614</v>
      </c>
      <c r="K32" s="25"/>
      <c r="L32" s="19">
        <f t="shared" si="9"/>
        <v>35.6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f>[2]Лист1!F14</f>
        <v>60</v>
      </c>
      <c r="G33" s="43">
        <v>0.52</v>
      </c>
      <c r="H33" s="43">
        <f>[2]Лист1!H14</f>
        <v>0.06</v>
      </c>
      <c r="I33" s="43">
        <f>[2]Лист1!I14</f>
        <v>1.1399999999999999</v>
      </c>
      <c r="J33" s="43">
        <v>7.2</v>
      </c>
      <c r="K33" s="44">
        <f>[2]Лист1!K14</f>
        <v>71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42" t="str">
        <f>[2]Лист1!E15</f>
        <v>суп гороховый</v>
      </c>
      <c r="F34" s="43">
        <v>250</v>
      </c>
      <c r="G34" s="43">
        <v>9.6</v>
      </c>
      <c r="H34" s="43">
        <v>6.4</v>
      </c>
      <c r="I34" s="43">
        <v>37.799999999999997</v>
      </c>
      <c r="J34" s="43">
        <v>226.3</v>
      </c>
      <c r="K34" s="44">
        <v>81</v>
      </c>
      <c r="L34" s="43">
        <v>20.3</v>
      </c>
    </row>
    <row r="35" spans="1:12" ht="15" x14ac:dyDescent="0.25">
      <c r="A35" s="14"/>
      <c r="B35" s="15"/>
      <c r="C35" s="11"/>
      <c r="D35" s="7" t="s">
        <v>28</v>
      </c>
      <c r="E35" s="42" t="str">
        <f>[2]Лист1!E16</f>
        <v>плов из цыпленка</v>
      </c>
      <c r="F35" s="43">
        <f>[2]Лист1!F16</f>
        <v>150</v>
      </c>
      <c r="G35" s="54">
        <v>12</v>
      </c>
      <c r="H35" s="43">
        <v>16.3</v>
      </c>
      <c r="I35" s="43">
        <v>11.2</v>
      </c>
      <c r="J35" s="43">
        <v>270</v>
      </c>
      <c r="K35" s="44">
        <v>283</v>
      </c>
      <c r="L35" s="43">
        <v>22.5</v>
      </c>
    </row>
    <row r="36" spans="1:12" ht="15" x14ac:dyDescent="0.25">
      <c r="A36" s="14"/>
      <c r="B36" s="15"/>
      <c r="C36" s="11"/>
      <c r="D36" s="7" t="s">
        <v>29</v>
      </c>
      <c r="E36" s="42">
        <f>[2]Лист1!E17</f>
        <v>0</v>
      </c>
      <c r="F36" s="43">
        <f>[2]Лист1!F17</f>
        <v>0</v>
      </c>
      <c r="G36" s="43">
        <f>[2]Лист1!G17</f>
        <v>0</v>
      </c>
      <c r="H36" s="43">
        <f>[2]Лист1!H17</f>
        <v>0</v>
      </c>
      <c r="I36" s="43">
        <f>[2]Лист1!I17</f>
        <v>0</v>
      </c>
      <c r="J36" s="43">
        <f>[2]Лист1!J17</f>
        <v>0</v>
      </c>
      <c r="K36" s="44">
        <f>[2]Лист1!K17</f>
        <v>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tr">
        <f>[2]Лист1!E18</f>
        <v>компот из апельсинов</v>
      </c>
      <c r="F37" s="43">
        <f>[2]Лист1!F18</f>
        <v>200</v>
      </c>
      <c r="G37" s="43">
        <v>0.94</v>
      </c>
      <c r="H37" s="43">
        <f>[2]Лист1!H18</f>
        <v>0.1</v>
      </c>
      <c r="I37" s="43">
        <v>34</v>
      </c>
      <c r="J37" s="43">
        <v>140</v>
      </c>
      <c r="K37" s="44">
        <v>239</v>
      </c>
      <c r="L37" s="43">
        <v>7.4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f>[2]Лист1!F20</f>
        <v>40</v>
      </c>
      <c r="G39" s="43">
        <v>2.64</v>
      </c>
      <c r="H39" s="43">
        <v>0.48</v>
      </c>
      <c r="I39" s="43">
        <v>15.84</v>
      </c>
      <c r="J39" s="43">
        <v>78.239999999999995</v>
      </c>
      <c r="K39" s="44">
        <v>1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25.7</v>
      </c>
      <c r="H42" s="19">
        <f t="shared" ref="H42" si="11">SUM(H33:H41)</f>
        <v>23.340000000000003</v>
      </c>
      <c r="I42" s="19">
        <f t="shared" ref="I42" si="12">SUM(I33:I41)</f>
        <v>99.98</v>
      </c>
      <c r="J42" s="19">
        <f t="shared" ref="J42:L42" si="13">SUM(J33:J41)</f>
        <v>721.74</v>
      </c>
      <c r="K42" s="25"/>
      <c r="L42" s="19">
        <f t="shared" si="13"/>
        <v>61.199999999999996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1200</v>
      </c>
      <c r="G43" s="32">
        <f t="shared" ref="G43" si="14">G32+G42</f>
        <v>39</v>
      </c>
      <c r="H43" s="32">
        <f t="shared" ref="H43" si="15">H32+H42</f>
        <v>45.14</v>
      </c>
      <c r="I43" s="32">
        <f t="shared" ref="I43" si="16">I32+I42</f>
        <v>173.68</v>
      </c>
      <c r="J43" s="32">
        <f t="shared" ref="J43:L43" si="17">J32+J42</f>
        <v>1335.74</v>
      </c>
      <c r="K43" s="32"/>
      <c r="L43" s="32">
        <f t="shared" si="17"/>
        <v>96.8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tr">
        <f>[3]Лист1!E6</f>
        <v>оладьи со сгущ.молоком</v>
      </c>
      <c r="F44" s="40">
        <v>200</v>
      </c>
      <c r="G44" s="40">
        <v>11.63</v>
      </c>
      <c r="H44" s="40">
        <v>19.29</v>
      </c>
      <c r="I44" s="40">
        <v>52.01</v>
      </c>
      <c r="J44" s="40">
        <v>534.11</v>
      </c>
      <c r="K44" s="41">
        <v>279</v>
      </c>
      <c r="L44" s="40">
        <v>18.399999999999999</v>
      </c>
    </row>
    <row r="45" spans="1:12" ht="15" x14ac:dyDescent="0.25">
      <c r="A45" s="23"/>
      <c r="B45" s="15"/>
      <c r="C45" s="11"/>
      <c r="D45" s="6"/>
      <c r="E45" s="42">
        <f>[3]Лист1!E7</f>
        <v>0</v>
      </c>
      <c r="F45" s="43">
        <f>[3]Лист1!F7</f>
        <v>0</v>
      </c>
      <c r="G45" s="43">
        <f>[3]Лист1!G7</f>
        <v>0</v>
      </c>
      <c r="H45" s="43">
        <f>[3]Лист1!H7</f>
        <v>0</v>
      </c>
      <c r="I45" s="43">
        <f>[3]Лист1!I7</f>
        <v>0</v>
      </c>
      <c r="J45" s="43">
        <f>[3]Лист1!J7</f>
        <v>0</v>
      </c>
      <c r="K45" s="44">
        <f>[3]Лист1!K7</f>
        <v>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tr">
        <f>[3]Лист1!E8</f>
        <v>чай с сахаром</v>
      </c>
      <c r="F46" s="43">
        <v>215</v>
      </c>
      <c r="G46" s="43">
        <v>0.17</v>
      </c>
      <c r="H46" s="43">
        <v>1.01</v>
      </c>
      <c r="I46" s="54">
        <v>13.69</v>
      </c>
      <c r="J46" s="43">
        <v>48.64</v>
      </c>
      <c r="K46" s="44">
        <v>349</v>
      </c>
      <c r="L46" s="43">
        <v>1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1.5</v>
      </c>
      <c r="H48" s="43">
        <v>1.5</v>
      </c>
      <c r="I48" s="43">
        <v>8</v>
      </c>
      <c r="J48" s="43">
        <v>95</v>
      </c>
      <c r="K48" s="44">
        <v>368</v>
      </c>
      <c r="L48" s="43">
        <v>25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13.3</v>
      </c>
      <c r="H51" s="19">
        <f t="shared" ref="H51" si="19">SUM(H44:H50)</f>
        <v>21.8</v>
      </c>
      <c r="I51" s="19">
        <f t="shared" ref="I51" si="20">SUM(I44:I50)</f>
        <v>73.7</v>
      </c>
      <c r="J51" s="19">
        <f t="shared" ref="J51:L51" si="21">SUM(J44:J50)</f>
        <v>677.75</v>
      </c>
      <c r="K51" s="25"/>
      <c r="L51" s="19">
        <f t="shared" si="21"/>
        <v>44.4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39</v>
      </c>
      <c r="F52" s="43">
        <v>60</v>
      </c>
      <c r="G52" s="43">
        <v>0.72</v>
      </c>
      <c r="H52" s="43">
        <v>0.12</v>
      </c>
      <c r="I52" s="43">
        <v>7.6</v>
      </c>
      <c r="J52" s="43">
        <v>15.6</v>
      </c>
      <c r="K52" s="44">
        <v>71</v>
      </c>
      <c r="L52" s="43">
        <v>7</v>
      </c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2.0299999999999998</v>
      </c>
      <c r="H53" s="43">
        <v>5.0199999999999996</v>
      </c>
      <c r="I53" s="43">
        <v>13.45</v>
      </c>
      <c r="J53" s="43">
        <v>115</v>
      </c>
      <c r="K53" s="44">
        <v>66</v>
      </c>
      <c r="L53" s="43">
        <v>9.5</v>
      </c>
    </row>
    <row r="54" spans="1:12" ht="15" x14ac:dyDescent="0.25">
      <c r="A54" s="23"/>
      <c r="B54" s="15"/>
      <c r="C54" s="11"/>
      <c r="D54" s="7" t="s">
        <v>28</v>
      </c>
      <c r="E54" s="42" t="str">
        <f>[3]Лист1!E16</f>
        <v>печень по-строгановски</v>
      </c>
      <c r="F54" s="43">
        <v>100</v>
      </c>
      <c r="G54" s="43">
        <v>13.26</v>
      </c>
      <c r="H54" s="55">
        <v>9.06</v>
      </c>
      <c r="I54" s="43">
        <v>8.67</v>
      </c>
      <c r="J54" s="43">
        <v>185</v>
      </c>
      <c r="K54" s="44">
        <f>[3]Лист1!K16</f>
        <v>255</v>
      </c>
      <c r="L54" s="43">
        <v>26.3</v>
      </c>
    </row>
    <row r="55" spans="1:12" ht="15" x14ac:dyDescent="0.25">
      <c r="A55" s="23"/>
      <c r="B55" s="15"/>
      <c r="C55" s="11"/>
      <c r="D55" s="7" t="s">
        <v>29</v>
      </c>
      <c r="E55" s="42" t="str">
        <f>[3]Лист1!E17</f>
        <v>макаронные изделия отварные</v>
      </c>
      <c r="F55" s="43">
        <f>[3]Лист1!F17</f>
        <v>150</v>
      </c>
      <c r="G55" s="43">
        <v>4.0199999999999996</v>
      </c>
      <c r="H55" s="43">
        <v>8.3000000000000007</v>
      </c>
      <c r="I55" s="43">
        <v>10.75</v>
      </c>
      <c r="J55" s="43">
        <v>188.9</v>
      </c>
      <c r="K55" s="44">
        <v>164</v>
      </c>
      <c r="L55" s="43">
        <v>5.0999999999999996</v>
      </c>
    </row>
    <row r="56" spans="1:12" ht="15" x14ac:dyDescent="0.25">
      <c r="A56" s="23"/>
      <c r="B56" s="15"/>
      <c r="C56" s="11"/>
      <c r="D56" s="7" t="s">
        <v>30</v>
      </c>
      <c r="E56" s="42" t="str">
        <f>[3]Лист1!E18</f>
        <v>кисель витаминизированный "Витошка"</v>
      </c>
      <c r="F56" s="43">
        <f>[3]Лист1!F18</f>
        <v>200</v>
      </c>
      <c r="G56" s="43">
        <v>0</v>
      </c>
      <c r="H56" s="43">
        <f>[3]Лист1!H18</f>
        <v>0</v>
      </c>
      <c r="I56" s="43">
        <v>24</v>
      </c>
      <c r="J56" s="43">
        <v>95</v>
      </c>
      <c r="K56" s="44">
        <v>19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3.04</v>
      </c>
      <c r="H57" s="43">
        <v>0.32</v>
      </c>
      <c r="I57" s="43">
        <v>19.690000000000001</v>
      </c>
      <c r="J57" s="43">
        <v>93.76</v>
      </c>
      <c r="K57" s="44">
        <v>1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f>[3]Лист1!F20</f>
        <v>40</v>
      </c>
      <c r="G58" s="43">
        <v>2.64</v>
      </c>
      <c r="H58" s="43">
        <v>0.48</v>
      </c>
      <c r="I58" s="43">
        <v>15.84</v>
      </c>
      <c r="J58" s="43">
        <v>78.239999999999995</v>
      </c>
      <c r="K58" s="44">
        <v>1</v>
      </c>
      <c r="L58" s="43">
        <v>1.5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25.709999999999997</v>
      </c>
      <c r="H61" s="19">
        <f t="shared" ref="H61" si="23">SUM(H52:H60)</f>
        <v>23.3</v>
      </c>
      <c r="I61" s="19">
        <f t="shared" ref="I61" si="24">SUM(I52:I60)</f>
        <v>100</v>
      </c>
      <c r="J61" s="19">
        <f t="shared" ref="J61:L61" si="25">SUM(J52:J60)</f>
        <v>771.5</v>
      </c>
      <c r="K61" s="25"/>
      <c r="L61" s="19">
        <f t="shared" si="25"/>
        <v>61.4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1355</v>
      </c>
      <c r="G62" s="32">
        <f t="shared" ref="G62" si="26">G51+G61</f>
        <v>39.01</v>
      </c>
      <c r="H62" s="32">
        <f t="shared" ref="H62" si="27">H51+H61</f>
        <v>45.1</v>
      </c>
      <c r="I62" s="32">
        <f t="shared" ref="I62" si="28">I51+I61</f>
        <v>173.7</v>
      </c>
      <c r="J62" s="32">
        <f t="shared" ref="J62:L62" si="29">J51+J61</f>
        <v>1449.25</v>
      </c>
      <c r="K62" s="32"/>
      <c r="L62" s="32">
        <f t="shared" si="29"/>
        <v>105.8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tr">
        <f>[4]Лист1!E6</f>
        <v>каша пшеничная</v>
      </c>
      <c r="F63" s="40">
        <f>[4]Лист1!F6</f>
        <v>260</v>
      </c>
      <c r="G63" s="40">
        <v>7</v>
      </c>
      <c r="H63" s="40">
        <v>8.89</v>
      </c>
      <c r="I63" s="40">
        <v>33.49</v>
      </c>
      <c r="J63" s="40">
        <v>358.8</v>
      </c>
      <c r="K63" s="41">
        <v>116</v>
      </c>
      <c r="L63" s="40">
        <v>4.75</v>
      </c>
    </row>
    <row r="64" spans="1:12" ht="15" x14ac:dyDescent="0.25">
      <c r="A64" s="23"/>
      <c r="B64" s="15"/>
      <c r="C64" s="11"/>
      <c r="D64" s="6"/>
      <c r="E64" s="42">
        <f>[4]Лист1!E7</f>
        <v>0</v>
      </c>
      <c r="F64" s="43">
        <f>[4]Лист1!F7</f>
        <v>0</v>
      </c>
      <c r="G64" s="43">
        <f>[4]Лист1!G7</f>
        <v>0</v>
      </c>
      <c r="H64" s="43">
        <f>[4]Лист1!H7</f>
        <v>0</v>
      </c>
      <c r="I64" s="43">
        <f>[4]Лист1!I7</f>
        <v>0</v>
      </c>
      <c r="J64" s="43">
        <f>[4]Лист1!J7</f>
        <v>0</v>
      </c>
      <c r="K64" s="44">
        <f>[4]Лист1!K7</f>
        <v>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tr">
        <f>[4]Лист1!E8</f>
        <v>какао на молоке</v>
      </c>
      <c r="F65" s="43">
        <f>[4]Лист1!F8</f>
        <v>200</v>
      </c>
      <c r="G65" s="43">
        <v>3.9</v>
      </c>
      <c r="H65" s="43">
        <v>5.3</v>
      </c>
      <c r="I65" s="43">
        <v>24.5</v>
      </c>
      <c r="J65" s="43">
        <v>198.7</v>
      </c>
      <c r="K65" s="44">
        <v>354</v>
      </c>
      <c r="L65" s="43">
        <v>17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f>[4]Лист1!F9</f>
        <v>40</v>
      </c>
      <c r="G66" s="43">
        <v>2.4</v>
      </c>
      <c r="H66" s="43">
        <v>7.7</v>
      </c>
      <c r="I66" s="43">
        <v>15.7</v>
      </c>
      <c r="J66" s="43">
        <v>150</v>
      </c>
      <c r="K66" s="44">
        <f>[4]Лист1!K9</f>
        <v>1</v>
      </c>
      <c r="L66" s="43">
        <v>17.2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13.3</v>
      </c>
      <c r="H70" s="19">
        <f t="shared" ref="H70" si="31">SUM(H63:H69)</f>
        <v>21.89</v>
      </c>
      <c r="I70" s="19">
        <f t="shared" ref="I70" si="32">SUM(I63:I69)</f>
        <v>73.69</v>
      </c>
      <c r="J70" s="19">
        <f t="shared" ref="J70:L70" si="33">SUM(J63:J69)</f>
        <v>707.5</v>
      </c>
      <c r="K70" s="25"/>
      <c r="L70" s="19">
        <f t="shared" si="33"/>
        <v>38.950000000000003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>
        <f>[4]Лист1!E14</f>
        <v>0</v>
      </c>
      <c r="F71" s="43">
        <f>[4]Лист1!F14</f>
        <v>0</v>
      </c>
      <c r="G71" s="43">
        <f>[4]Лист1!G14</f>
        <v>0</v>
      </c>
      <c r="H71" s="43">
        <f>[4]Лист1!H14</f>
        <v>0</v>
      </c>
      <c r="I71" s="43">
        <f>[4]Лист1!I14</f>
        <v>0</v>
      </c>
      <c r="J71" s="43">
        <f>[4]Лист1!J14</f>
        <v>0</v>
      </c>
      <c r="K71" s="44">
        <f>[4]Лист1!K14</f>
        <v>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tr">
        <f>[4]Лист1!E15</f>
        <v>суп рыбный</v>
      </c>
      <c r="F72" s="43">
        <f>[4]Лист1!F15</f>
        <v>200</v>
      </c>
      <c r="G72" s="43">
        <v>8.76</v>
      </c>
      <c r="H72" s="43">
        <v>2.2200000000000002</v>
      </c>
      <c r="I72" s="43">
        <v>17.420000000000002</v>
      </c>
      <c r="J72" s="43">
        <v>124</v>
      </c>
      <c r="K72" s="44">
        <v>84</v>
      </c>
      <c r="L72" s="43">
        <v>11.3</v>
      </c>
    </row>
    <row r="73" spans="1:12" ht="15" x14ac:dyDescent="0.25">
      <c r="A73" s="23"/>
      <c r="B73" s="15"/>
      <c r="C73" s="11"/>
      <c r="D73" s="7" t="s">
        <v>28</v>
      </c>
      <c r="E73" s="42" t="str">
        <f>[4]Лист1!E16</f>
        <v>биточек куриный</v>
      </c>
      <c r="F73" s="43">
        <v>140</v>
      </c>
      <c r="G73" s="43">
        <v>10.4</v>
      </c>
      <c r="H73" s="43">
        <v>14.3</v>
      </c>
      <c r="I73" s="43">
        <v>12</v>
      </c>
      <c r="J73" s="43">
        <v>270</v>
      </c>
      <c r="K73" s="44">
        <v>135</v>
      </c>
      <c r="L73" s="43">
        <v>22.1</v>
      </c>
    </row>
    <row r="74" spans="1:12" ht="15" x14ac:dyDescent="0.25">
      <c r="A74" s="23"/>
      <c r="B74" s="15"/>
      <c r="C74" s="11"/>
      <c r="D74" s="7" t="s">
        <v>29</v>
      </c>
      <c r="E74" s="42" t="str">
        <f>[4]Лист1!E17</f>
        <v>пюре картофельное</v>
      </c>
      <c r="F74" s="43">
        <v>155</v>
      </c>
      <c r="G74" s="43">
        <v>3.27</v>
      </c>
      <c r="H74" s="43">
        <v>6.28</v>
      </c>
      <c r="I74" s="43">
        <v>23.32</v>
      </c>
      <c r="J74" s="43">
        <v>165.76</v>
      </c>
      <c r="K74" s="44">
        <v>105</v>
      </c>
      <c r="L74" s="43">
        <v>14.5</v>
      </c>
    </row>
    <row r="75" spans="1:12" ht="15" x14ac:dyDescent="0.25">
      <c r="A75" s="23"/>
      <c r="B75" s="15"/>
      <c r="C75" s="11"/>
      <c r="D75" s="7" t="s">
        <v>30</v>
      </c>
      <c r="E75" s="42" t="str">
        <f>[4]Лист1!E18</f>
        <v>компот из сухофруктов</v>
      </c>
      <c r="F75" s="43">
        <f>[4]Лист1!F18</f>
        <v>200</v>
      </c>
      <c r="G75" s="43">
        <f>[4]Лист1!G18</f>
        <v>0.66</v>
      </c>
      <c r="H75" s="43">
        <v>0.1</v>
      </c>
      <c r="I75" s="43">
        <f>[4]Лист1!I18</f>
        <v>32.01</v>
      </c>
      <c r="J75" s="43">
        <v>132</v>
      </c>
      <c r="K75" s="44">
        <v>241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>
        <v>0</v>
      </c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44</v>
      </c>
      <c r="F77" s="52">
        <f>[4]Лист1!F20</f>
        <v>40</v>
      </c>
      <c r="G77" s="52">
        <v>2.64</v>
      </c>
      <c r="H77" s="52">
        <v>0.48</v>
      </c>
      <c r="I77" s="52">
        <v>15.84</v>
      </c>
      <c r="J77" s="52">
        <v>78.239999999999995</v>
      </c>
      <c r="K77" s="53">
        <v>1</v>
      </c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25.73</v>
      </c>
      <c r="H80" s="19">
        <f t="shared" ref="H80" si="35">SUM(H71:H79)</f>
        <v>23.380000000000003</v>
      </c>
      <c r="I80" s="19">
        <f t="shared" ref="I80" si="36">SUM(I71:I79)</f>
        <v>100.59</v>
      </c>
      <c r="J80" s="19">
        <f t="shared" ref="J80:L80" si="37">SUM(J71:J79)</f>
        <v>770</v>
      </c>
      <c r="K80" s="25"/>
      <c r="L80" s="19">
        <f t="shared" si="37"/>
        <v>54.400000000000006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1235</v>
      </c>
      <c r="G81" s="32">
        <f t="shared" ref="G81" si="38">G70+G80</f>
        <v>39.03</v>
      </c>
      <c r="H81" s="32">
        <f t="shared" ref="H81" si="39">H70+H80</f>
        <v>45.27</v>
      </c>
      <c r="I81" s="32">
        <f t="shared" ref="I81" si="40">I70+I80</f>
        <v>174.28</v>
      </c>
      <c r="J81" s="32">
        <f t="shared" ref="J81:L81" si="41">J70+J80</f>
        <v>1477.5</v>
      </c>
      <c r="K81" s="32"/>
      <c r="L81" s="32">
        <f t="shared" si="41"/>
        <v>93.350000000000009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tr">
        <f>[5]Лист1!E6</f>
        <v>каша гречневая на молоке</v>
      </c>
      <c r="F82" s="40">
        <f>[5]Лист1!F6</f>
        <v>260</v>
      </c>
      <c r="G82" s="40">
        <v>10.14</v>
      </c>
      <c r="H82" s="40">
        <v>12.22</v>
      </c>
      <c r="I82" s="40">
        <v>42.14</v>
      </c>
      <c r="J82" s="40">
        <v>317.2</v>
      </c>
      <c r="K82" s="41">
        <v>127</v>
      </c>
      <c r="L82" s="40">
        <v>5.0999999999999996</v>
      </c>
    </row>
    <row r="83" spans="1:12" ht="15" x14ac:dyDescent="0.25">
      <c r="A83" s="23"/>
      <c r="B83" s="15"/>
      <c r="C83" s="11"/>
      <c r="D83" s="6"/>
      <c r="E83" s="42">
        <f>[5]Лист1!E7</f>
        <v>0</v>
      </c>
      <c r="F83" s="43">
        <f>[5]Лист1!F7</f>
        <v>0</v>
      </c>
      <c r="G83" s="43">
        <f>[5]Лист1!G7</f>
        <v>0</v>
      </c>
      <c r="H83" s="43">
        <f>[5]Лист1!H7</f>
        <v>0</v>
      </c>
      <c r="I83" s="43">
        <f>[5]Лист1!I7</f>
        <v>0</v>
      </c>
      <c r="J83" s="43">
        <f>[5]Лист1!J7</f>
        <v>0</v>
      </c>
      <c r="K83" s="44">
        <f>[5]Лист1!K7</f>
        <v>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tr">
        <f>[5]Лист1!E8</f>
        <v>чай с молоком</v>
      </c>
      <c r="F84" s="43">
        <f>[5]Лист1!F8</f>
        <v>200</v>
      </c>
      <c r="G84" s="43">
        <f>[5]Лист1!G8</f>
        <v>1.52</v>
      </c>
      <c r="H84" s="43">
        <f>[5]Лист1!H8</f>
        <v>1.35</v>
      </c>
      <c r="I84" s="55">
        <v>12.04</v>
      </c>
      <c r="J84" s="43">
        <v>61</v>
      </c>
      <c r="K84" s="44">
        <v>263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tr">
        <f>[5]Лист1!E9</f>
        <v>бутерброд с сыром и маслом</v>
      </c>
      <c r="F85" s="43">
        <f>[5]Лист1!F9</f>
        <v>50</v>
      </c>
      <c r="G85" s="43">
        <f>[5]Лист1!G9</f>
        <v>5.8</v>
      </c>
      <c r="H85" s="43">
        <f>[5]Лист1!H9</f>
        <v>8.3000000000000007</v>
      </c>
      <c r="I85" s="43">
        <f>[5]Лист1!I9</f>
        <v>14.83</v>
      </c>
      <c r="J85" s="43">
        <f>[5]Лист1!J9</f>
        <v>157</v>
      </c>
      <c r="K85" s="44">
        <v>3</v>
      </c>
      <c r="L85" s="43">
        <v>22.5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17.46</v>
      </c>
      <c r="H89" s="19">
        <f t="shared" ref="H89" si="43">SUM(H82:H88)</f>
        <v>21.87</v>
      </c>
      <c r="I89" s="19">
        <f t="shared" ref="I89" si="44">SUM(I82:I88)</f>
        <v>69.010000000000005</v>
      </c>
      <c r="J89" s="19">
        <f t="shared" ref="J89:L89" si="45">SUM(J82:J88)</f>
        <v>535.20000000000005</v>
      </c>
      <c r="K89" s="25"/>
      <c r="L89" s="19">
        <f t="shared" si="45"/>
        <v>29.6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tr">
        <f>[5]Лист1!E15</f>
        <v>суп картофельный с вермишелью</v>
      </c>
      <c r="F91" s="43">
        <v>250</v>
      </c>
      <c r="G91" s="43">
        <v>2.7</v>
      </c>
      <c r="H91" s="43">
        <v>2.85</v>
      </c>
      <c r="I91" s="43">
        <v>17.45</v>
      </c>
      <c r="J91" s="43">
        <v>117.5</v>
      </c>
      <c r="K91" s="44">
        <v>79</v>
      </c>
      <c r="L91" s="43">
        <v>15.5</v>
      </c>
    </row>
    <row r="92" spans="1:12" ht="15" x14ac:dyDescent="0.25">
      <c r="A92" s="23"/>
      <c r="B92" s="15"/>
      <c r="C92" s="11"/>
      <c r="D92" s="7" t="s">
        <v>28</v>
      </c>
      <c r="E92" s="42" t="str">
        <f>[5]Лист1!E16</f>
        <v>сырники со сгущ.молоком</v>
      </c>
      <c r="F92" s="43">
        <v>200</v>
      </c>
      <c r="G92" s="43">
        <v>33.64</v>
      </c>
      <c r="H92" s="43">
        <v>22.81</v>
      </c>
      <c r="I92" s="43">
        <v>20.52</v>
      </c>
      <c r="J92" s="43">
        <v>421.2</v>
      </c>
      <c r="K92" s="44">
        <v>463</v>
      </c>
      <c r="L92" s="43" t="s">
        <v>53</v>
      </c>
    </row>
    <row r="93" spans="1:12" ht="15" x14ac:dyDescent="0.25">
      <c r="A93" s="23"/>
      <c r="B93" s="15"/>
      <c r="C93" s="11"/>
      <c r="D93" s="7" t="s">
        <v>29</v>
      </c>
      <c r="E93" s="42">
        <f>[5]Лист1!E17</f>
        <v>0</v>
      </c>
      <c r="F93" s="43">
        <f>[5]Лист1!F17</f>
        <v>0</v>
      </c>
      <c r="G93" s="43">
        <f>[5]Лист1!G17</f>
        <v>0</v>
      </c>
      <c r="H93" s="43">
        <f>[5]Лист1!H17</f>
        <v>0</v>
      </c>
      <c r="I93" s="43">
        <f>[5]Лист1!I17</f>
        <v>0</v>
      </c>
      <c r="J93" s="43">
        <f>[5]Лист1!J17</f>
        <v>0</v>
      </c>
      <c r="K93" s="44">
        <f>[5]Лист1!K17</f>
        <v>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tr">
        <f>[5]Лист1!E18</f>
        <v>чай с сахаром</v>
      </c>
      <c r="F94" s="43">
        <f>[5]Лист1!F18</f>
        <v>200</v>
      </c>
      <c r="G94" s="43">
        <v>0.17</v>
      </c>
      <c r="H94" s="43">
        <v>0.01</v>
      </c>
      <c r="I94" s="43">
        <v>12.04</v>
      </c>
      <c r="J94" s="43">
        <v>48.64</v>
      </c>
      <c r="K94" s="44">
        <v>349</v>
      </c>
      <c r="L94" s="43">
        <v>1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54">
        <v>3.04</v>
      </c>
      <c r="H95" s="43">
        <v>0.32</v>
      </c>
      <c r="I95" s="43">
        <v>19.690000000000001</v>
      </c>
      <c r="J95" s="43">
        <v>93.76</v>
      </c>
      <c r="K95" s="44">
        <v>1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f>[5]Лист1!F20</f>
        <v>40</v>
      </c>
      <c r="G96" s="55">
        <v>2.64</v>
      </c>
      <c r="H96" s="43">
        <v>0.48</v>
      </c>
      <c r="I96" s="43">
        <v>15.84</v>
      </c>
      <c r="J96" s="43" t="s">
        <v>52</v>
      </c>
      <c r="K96" s="44">
        <v>1</v>
      </c>
      <c r="L96" s="54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42.190000000000005</v>
      </c>
      <c r="H99" s="19">
        <f t="shared" ref="H99" si="47">SUM(H90:H98)</f>
        <v>26.470000000000002</v>
      </c>
      <c r="I99" s="19">
        <f t="shared" ref="I99" si="48">SUM(I90:I98)</f>
        <v>85.54</v>
      </c>
      <c r="J99" s="19">
        <f t="shared" ref="J99:L99" si="49">SUM(J90:J98)</f>
        <v>681.1</v>
      </c>
      <c r="K99" s="25"/>
      <c r="L99" s="19">
        <f t="shared" si="49"/>
        <v>20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1240</v>
      </c>
      <c r="G100" s="32">
        <f t="shared" ref="G100" si="50">G89+G99</f>
        <v>59.650000000000006</v>
      </c>
      <c r="H100" s="32">
        <f t="shared" ref="H100" si="51">H89+H99</f>
        <v>48.34</v>
      </c>
      <c r="I100" s="32">
        <f t="shared" ref="I100" si="52">I89+I99</f>
        <v>154.55000000000001</v>
      </c>
      <c r="J100" s="32">
        <f t="shared" ref="J100:L100" si="53">J89+J99</f>
        <v>1216.3000000000002</v>
      </c>
      <c r="K100" s="32"/>
      <c r="L100" s="32">
        <f t="shared" si="53"/>
        <v>49.6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[6]Лист1!E6</f>
        <v>каша манная</v>
      </c>
      <c r="F101" s="40">
        <f>[6]Лист1!F6</f>
        <v>260</v>
      </c>
      <c r="G101" s="40">
        <v>7.8</v>
      </c>
      <c r="H101" s="56">
        <v>70</v>
      </c>
      <c r="I101" s="40" t="s">
        <v>56</v>
      </c>
      <c r="J101" s="40">
        <v>291.2</v>
      </c>
      <c r="K101" s="41">
        <v>125</v>
      </c>
      <c r="L101" s="40">
        <v>5.6</v>
      </c>
    </row>
    <row r="102" spans="1:12" ht="15" x14ac:dyDescent="0.25">
      <c r="A102" s="23"/>
      <c r="B102" s="15"/>
      <c r="C102" s="11"/>
      <c r="D102" s="6"/>
      <c r="E102" s="42">
        <f>[6]Лист1!E7</f>
        <v>0</v>
      </c>
      <c r="F102" s="43">
        <f>[6]Лист1!F7</f>
        <v>0</v>
      </c>
      <c r="G102" s="43">
        <f>[6]Лист1!G7</f>
        <v>0</v>
      </c>
      <c r="H102" s="43">
        <f>[6]Лист1!H7</f>
        <v>0</v>
      </c>
      <c r="I102" s="43">
        <f>[6]Лист1!I7</f>
        <v>0</v>
      </c>
      <c r="J102" s="43">
        <f>[6]Лист1!J7</f>
        <v>0</v>
      </c>
      <c r="K102" s="44">
        <f>[6]Лист1!K7</f>
        <v>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tr">
        <f>[6]Лист1!E8</f>
        <v>чай с сахаром</v>
      </c>
      <c r="F103" s="43">
        <f>[6]Лист1!F8</f>
        <v>200</v>
      </c>
      <c r="G103" s="43" t="s">
        <v>54</v>
      </c>
      <c r="H103" s="43" t="s">
        <v>55</v>
      </c>
      <c r="I103" s="43">
        <v>12.04</v>
      </c>
      <c r="J103" s="43">
        <v>48.64</v>
      </c>
      <c r="K103" s="44">
        <v>349</v>
      </c>
      <c r="L103" s="43">
        <v>1</v>
      </c>
    </row>
    <row r="104" spans="1:12" ht="15" x14ac:dyDescent="0.25">
      <c r="A104" s="23"/>
      <c r="B104" s="15"/>
      <c r="C104" s="11"/>
      <c r="D104" s="7" t="s">
        <v>23</v>
      </c>
      <c r="E104" s="42" t="str">
        <f>[6]Лист1!E9</f>
        <v>бутерброд с сыром и маслом</v>
      </c>
      <c r="F104" s="43">
        <v>50</v>
      </c>
      <c r="G104" s="43">
        <v>5.8</v>
      </c>
      <c r="H104" s="43">
        <v>8.3000000000000007</v>
      </c>
      <c r="I104" s="43">
        <v>14.83</v>
      </c>
      <c r="J104" s="43">
        <v>157</v>
      </c>
      <c r="K104" s="44">
        <f>[6]Лист1!K9</f>
        <v>3</v>
      </c>
      <c r="L104" s="43">
        <v>22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13.6</v>
      </c>
      <c r="H108" s="19">
        <f t="shared" si="54"/>
        <v>78.3</v>
      </c>
      <c r="I108" s="19">
        <f t="shared" si="54"/>
        <v>26.869999999999997</v>
      </c>
      <c r="J108" s="19">
        <f t="shared" si="54"/>
        <v>496.84</v>
      </c>
      <c r="K108" s="25"/>
      <c r="L108" s="19">
        <f t="shared" ref="L108" si="55">SUM(L101:L107)</f>
        <v>28.6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40</v>
      </c>
      <c r="F109" s="43">
        <v>60</v>
      </c>
      <c r="G109" s="43" t="s">
        <v>57</v>
      </c>
      <c r="H109" s="43">
        <v>1.47</v>
      </c>
      <c r="I109" s="43">
        <v>5.72</v>
      </c>
      <c r="J109" s="43" t="s">
        <v>58</v>
      </c>
      <c r="K109" s="44">
        <v>212</v>
      </c>
      <c r="L109" s="43">
        <v>4.5</v>
      </c>
    </row>
    <row r="110" spans="1:12" ht="15" x14ac:dyDescent="0.25">
      <c r="A110" s="23"/>
      <c r="B110" s="15"/>
      <c r="C110" s="11"/>
      <c r="D110" s="7" t="s">
        <v>27</v>
      </c>
      <c r="E110" s="42" t="str">
        <f>[6]Лист1!E15</f>
        <v>суп крестьянский с крупой</v>
      </c>
      <c r="F110" s="43">
        <f>[6]Лист1!F15</f>
        <v>200</v>
      </c>
      <c r="G110" s="43">
        <v>1.52</v>
      </c>
      <c r="H110" s="43">
        <v>3.52</v>
      </c>
      <c r="I110" s="43">
        <v>8.56</v>
      </c>
      <c r="J110" s="43">
        <v>72.8</v>
      </c>
      <c r="K110" s="44">
        <v>74</v>
      </c>
      <c r="L110" s="43">
        <v>16.5</v>
      </c>
    </row>
    <row r="111" spans="1:12" ht="15" x14ac:dyDescent="0.25">
      <c r="A111" s="23"/>
      <c r="B111" s="15"/>
      <c r="C111" s="11"/>
      <c r="D111" s="7" t="s">
        <v>28</v>
      </c>
      <c r="E111" s="42" t="str">
        <f>[6]Лист1!E16</f>
        <v>котлета мясная</v>
      </c>
      <c r="F111" s="43">
        <f>[6]Лист1!F16</f>
        <v>90</v>
      </c>
      <c r="G111" s="43">
        <v>16.739999999999998</v>
      </c>
      <c r="H111" s="43">
        <v>12.06</v>
      </c>
      <c r="I111" s="43">
        <v>17.64</v>
      </c>
      <c r="J111" s="43">
        <v>250.2</v>
      </c>
      <c r="K111" s="44">
        <v>101</v>
      </c>
      <c r="L111" s="43">
        <v>33</v>
      </c>
    </row>
    <row r="112" spans="1:12" ht="15" x14ac:dyDescent="0.25">
      <c r="A112" s="23"/>
      <c r="B112" s="15"/>
      <c r="C112" s="11"/>
      <c r="D112" s="7" t="s">
        <v>29</v>
      </c>
      <c r="E112" s="42" t="str">
        <f>[6]Лист1!E17</f>
        <v>макаронные изделия отварные</v>
      </c>
      <c r="F112" s="43">
        <f>[6]Лист1!F17</f>
        <v>150</v>
      </c>
      <c r="G112" s="54">
        <v>4.0199999999999996</v>
      </c>
      <c r="H112" s="43">
        <v>8.3000000000000007</v>
      </c>
      <c r="I112" s="43">
        <v>1.75</v>
      </c>
      <c r="J112" s="43">
        <v>188.9</v>
      </c>
      <c r="K112" s="44">
        <v>164</v>
      </c>
      <c r="L112" s="54">
        <v>45390</v>
      </c>
    </row>
    <row r="113" spans="1:12" ht="15" x14ac:dyDescent="0.25">
      <c r="A113" s="23"/>
      <c r="B113" s="15"/>
      <c r="C113" s="11"/>
      <c r="D113" s="7" t="s">
        <v>30</v>
      </c>
      <c r="E113" s="42" t="str">
        <f>[6]Лист1!E18</f>
        <v>компот из яблок</v>
      </c>
      <c r="F113" s="43">
        <f>[6]Лист1!F18</f>
        <v>200</v>
      </c>
      <c r="G113" s="43">
        <v>0.01</v>
      </c>
      <c r="H113" s="43">
        <v>1.6E-2</v>
      </c>
      <c r="I113" s="43">
        <f>[6]Лист1!I18</f>
        <v>27.88</v>
      </c>
      <c r="J113" s="43">
        <v>114</v>
      </c>
      <c r="K113" s="44">
        <v>236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46.88</v>
      </c>
      <c r="K114" s="44">
        <v>1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f>[6]Лист1!F20</f>
        <v>40</v>
      </c>
      <c r="G115" s="55">
        <v>23408</v>
      </c>
      <c r="H115" s="43">
        <v>0.48</v>
      </c>
      <c r="I115" s="43">
        <v>15.84</v>
      </c>
      <c r="J115" s="43">
        <v>78.239999999999995</v>
      </c>
      <c r="K115" s="44">
        <v>1</v>
      </c>
      <c r="L115" s="43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23431.81</v>
      </c>
      <c r="H118" s="19">
        <f t="shared" si="56"/>
        <v>26.006</v>
      </c>
      <c r="I118" s="19">
        <f t="shared" si="56"/>
        <v>87.23</v>
      </c>
      <c r="J118" s="19">
        <f t="shared" si="56"/>
        <v>751.02</v>
      </c>
      <c r="K118" s="25"/>
      <c r="L118" s="19">
        <f t="shared" ref="L118" si="57">SUM(L109:L117)</f>
        <v>45452.5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1270</v>
      </c>
      <c r="G119" s="32">
        <f t="shared" ref="G119" si="58">G108+G118</f>
        <v>23445.41</v>
      </c>
      <c r="H119" s="32">
        <f t="shared" ref="H119" si="59">H108+H118</f>
        <v>104.306</v>
      </c>
      <c r="I119" s="32">
        <f t="shared" ref="I119" si="60">I108+I118</f>
        <v>114.1</v>
      </c>
      <c r="J119" s="32">
        <f t="shared" ref="J119:L119" si="61">J108+J118</f>
        <v>1247.8599999999999</v>
      </c>
      <c r="K119" s="32"/>
      <c r="L119" s="32">
        <f t="shared" si="61"/>
        <v>45481.1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f>[7]Лист1!F6</f>
        <v>260</v>
      </c>
      <c r="G120" s="40">
        <v>9.9600000000000009</v>
      </c>
      <c r="H120" s="40">
        <v>13.14</v>
      </c>
      <c r="I120" s="40">
        <v>41.6</v>
      </c>
      <c r="J120" s="40">
        <v>333.66</v>
      </c>
      <c r="K120" s="41">
        <v>206</v>
      </c>
      <c r="L120" s="40">
        <v>8.4499999999999993</v>
      </c>
    </row>
    <row r="121" spans="1:12" ht="15" x14ac:dyDescent="0.25">
      <c r="A121" s="14"/>
      <c r="B121" s="15"/>
      <c r="C121" s="11"/>
      <c r="D121" s="6"/>
      <c r="E121" s="42">
        <f>[7]Лист1!E7</f>
        <v>0</v>
      </c>
      <c r="F121" s="43">
        <f>[7]Лист1!F7</f>
        <v>0</v>
      </c>
      <c r="G121" s="43">
        <f>[7]Лист1!G7</f>
        <v>0</v>
      </c>
      <c r="H121" s="43">
        <f>[7]Лист1!H7</f>
        <v>0</v>
      </c>
      <c r="I121" s="43">
        <f>[7]Лист1!I7</f>
        <v>0</v>
      </c>
      <c r="J121" s="43">
        <f>[7]Лист1!J7</f>
        <v>0</v>
      </c>
      <c r="K121" s="44">
        <f>[7]Лист1!K7</f>
        <v>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tr">
        <f>[7]Лист1!E8</f>
        <v>кофейный напиток</v>
      </c>
      <c r="F122" s="43">
        <f>[7]Лист1!F8</f>
        <v>200</v>
      </c>
      <c r="G122" s="43">
        <v>3.3</v>
      </c>
      <c r="H122" s="43">
        <v>3.3</v>
      </c>
      <c r="I122" s="43">
        <v>24.8</v>
      </c>
      <c r="J122" s="43">
        <v>142</v>
      </c>
      <c r="K122" s="44">
        <v>352</v>
      </c>
      <c r="L122" s="43">
        <v>16.399999999999999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f>[7]Лист1!F9</f>
        <v>40</v>
      </c>
      <c r="G123" s="43">
        <f>[7]Лист1!G9</f>
        <v>2.36</v>
      </c>
      <c r="H123" s="43">
        <v>8.6</v>
      </c>
      <c r="I123" s="43">
        <v>15.7</v>
      </c>
      <c r="J123" s="43">
        <v>150</v>
      </c>
      <c r="K123" s="44">
        <f>[7]Лист1!K9</f>
        <v>1</v>
      </c>
      <c r="L123" s="43">
        <v>16.25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15.620000000000001</v>
      </c>
      <c r="H127" s="19">
        <f t="shared" si="62"/>
        <v>25.04</v>
      </c>
      <c r="I127" s="19">
        <f t="shared" si="62"/>
        <v>82.100000000000009</v>
      </c>
      <c r="J127" s="19">
        <f t="shared" si="62"/>
        <v>625.66000000000008</v>
      </c>
      <c r="K127" s="25"/>
      <c r="L127" s="19">
        <f t="shared" ref="L127" si="63">SUM(L120:L126)</f>
        <v>41.099999999999994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tr">
        <f>[7]Лист1!E14</f>
        <v>огурец свежий</v>
      </c>
      <c r="F128" s="43">
        <f>[7]Лист1!F14</f>
        <v>60</v>
      </c>
      <c r="G128" s="43">
        <f>[7]Лист1!G14</f>
        <v>0.42</v>
      </c>
      <c r="H128" s="43">
        <f>[7]Лист1!H14</f>
        <v>0.06</v>
      </c>
      <c r="I128" s="43">
        <f>[7]Лист1!I14</f>
        <v>1.1399999999999999</v>
      </c>
      <c r="J128" s="43">
        <v>7.2</v>
      </c>
      <c r="K128" s="44">
        <f>[7]Лист1!K14</f>
        <v>71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f>[7]Лист1!F15</f>
        <v>210</v>
      </c>
      <c r="G129" s="43">
        <v>1.9</v>
      </c>
      <c r="H129" s="43">
        <v>4.5999999999999996</v>
      </c>
      <c r="I129" s="43">
        <v>12.6</v>
      </c>
      <c r="J129" s="43">
        <v>104</v>
      </c>
      <c r="K129" s="44">
        <v>56</v>
      </c>
      <c r="L129" s="43">
        <v>17.2</v>
      </c>
    </row>
    <row r="130" spans="1:12" ht="15" x14ac:dyDescent="0.25">
      <c r="A130" s="14"/>
      <c r="B130" s="15"/>
      <c r="C130" s="11"/>
      <c r="D130" s="7" t="s">
        <v>28</v>
      </c>
      <c r="E130" s="42" t="str">
        <f>[7]Лист1!E16</f>
        <v>жаркое по-домашнему</v>
      </c>
      <c r="F130" s="43">
        <f>[7]Лист1!F16</f>
        <v>200</v>
      </c>
      <c r="G130" s="43">
        <v>22.58</v>
      </c>
      <c r="H130" s="43">
        <v>22.73</v>
      </c>
      <c r="I130" s="43">
        <v>23.29</v>
      </c>
      <c r="J130" s="43">
        <v>388</v>
      </c>
      <c r="K130" s="44">
        <v>174</v>
      </c>
      <c r="L130" s="43">
        <v>23</v>
      </c>
    </row>
    <row r="131" spans="1:12" ht="15" x14ac:dyDescent="0.25">
      <c r="A131" s="14"/>
      <c r="B131" s="15"/>
      <c r="C131" s="11"/>
      <c r="D131" s="7" t="s">
        <v>29</v>
      </c>
      <c r="E131" s="42">
        <f>[7]Лист1!E17</f>
        <v>0</v>
      </c>
      <c r="F131" s="43">
        <f>[7]Лист1!F17</f>
        <v>0</v>
      </c>
      <c r="G131" s="43">
        <f>[7]Лист1!G17</f>
        <v>0</v>
      </c>
      <c r="H131" s="43">
        <f>[7]Лист1!H17</f>
        <v>0</v>
      </c>
      <c r="I131" s="43">
        <f>[7]Лист1!I17</f>
        <v>0</v>
      </c>
      <c r="J131" s="43">
        <f>[7]Лист1!J17</f>
        <v>0</v>
      </c>
      <c r="K131" s="44">
        <f>[7]Лист1!K17</f>
        <v>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tr">
        <f>[7]Лист1!E18</f>
        <v>напиток из плодов шиповника</v>
      </c>
      <c r="F132" s="43">
        <f>[7]Лист1!F18</f>
        <v>200</v>
      </c>
      <c r="G132" s="43">
        <f>[7]Лист1!G18</f>
        <v>0.68</v>
      </c>
      <c r="H132" s="43">
        <f>[7]Лист1!H18</f>
        <v>0.28000000000000003</v>
      </c>
      <c r="I132" s="43">
        <f>[7]Лист1!I18</f>
        <v>20.76</v>
      </c>
      <c r="J132" s="43">
        <f>[7]Лист1!J18</f>
        <v>88.2</v>
      </c>
      <c r="K132" s="44">
        <v>270</v>
      </c>
      <c r="L132" s="43">
        <v>11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46.76</v>
      </c>
      <c r="K133" s="44">
        <v>1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62</v>
      </c>
      <c r="F134" s="43">
        <f>[7]Лист1!F20</f>
        <v>40</v>
      </c>
      <c r="G134" s="43">
        <v>2.64</v>
      </c>
      <c r="H134" s="43">
        <v>0.48</v>
      </c>
      <c r="I134" s="43">
        <v>15.84</v>
      </c>
      <c r="J134" s="43">
        <v>78.239999999999995</v>
      </c>
      <c r="K134" s="44">
        <v>1</v>
      </c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29.74</v>
      </c>
      <c r="H137" s="19">
        <f t="shared" si="64"/>
        <v>28.310000000000002</v>
      </c>
      <c r="I137" s="19">
        <f t="shared" si="64"/>
        <v>83.470000000000013</v>
      </c>
      <c r="J137" s="19">
        <f t="shared" si="64"/>
        <v>712.4</v>
      </c>
      <c r="K137" s="25"/>
      <c r="L137" s="19">
        <f t="shared" ref="L137" si="65">SUM(L128:L136)</f>
        <v>62.7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1230</v>
      </c>
      <c r="G138" s="32">
        <f t="shared" ref="G138" si="66">G127+G137</f>
        <v>45.36</v>
      </c>
      <c r="H138" s="32">
        <f t="shared" ref="H138" si="67">H127+H137</f>
        <v>53.35</v>
      </c>
      <c r="I138" s="32">
        <f t="shared" ref="I138" si="68">I127+I137</f>
        <v>165.57000000000002</v>
      </c>
      <c r="J138" s="32">
        <f t="shared" ref="J138:L138" si="69">J127+J137</f>
        <v>1338.06</v>
      </c>
      <c r="K138" s="32"/>
      <c r="L138" s="32">
        <f t="shared" si="69"/>
        <v>103.8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tr">
        <f>[8]Лист1!E6</f>
        <v>омлет натуральный</v>
      </c>
      <c r="F139" s="40">
        <f>[8]Лист1!F6</f>
        <v>155</v>
      </c>
      <c r="G139" s="40">
        <f>[8]Лист1!G6</f>
        <v>14.4</v>
      </c>
      <c r="H139" s="40">
        <v>21.6</v>
      </c>
      <c r="I139" s="40">
        <v>2.6</v>
      </c>
      <c r="J139" s="40">
        <v>263</v>
      </c>
      <c r="K139" s="41">
        <v>234</v>
      </c>
      <c r="L139" s="40">
        <v>14</v>
      </c>
    </row>
    <row r="140" spans="1:12" ht="15" x14ac:dyDescent="0.25">
      <c r="A140" s="23"/>
      <c r="B140" s="15"/>
      <c r="C140" s="11"/>
      <c r="D140" s="6"/>
      <c r="E140" s="42">
        <f>[8]Лист1!E7</f>
        <v>0</v>
      </c>
      <c r="F140" s="43">
        <f>[8]Лист1!F7</f>
        <v>0</v>
      </c>
      <c r="G140" s="43">
        <f>[8]Лист1!G7</f>
        <v>0</v>
      </c>
      <c r="H140" s="43">
        <f>[8]Лист1!H7</f>
        <v>0</v>
      </c>
      <c r="I140" s="43">
        <f>[8]Лист1!I7</f>
        <v>0</v>
      </c>
      <c r="J140" s="43">
        <f>[8]Лист1!J7</f>
        <v>0</v>
      </c>
      <c r="K140" s="44">
        <f>[8]Лист1!K7</f>
        <v>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tr">
        <f>[8]Лист1!E8</f>
        <v>чай с сахаром</v>
      </c>
      <c r="F141" s="43">
        <f>[8]Лист1!F8</f>
        <v>200</v>
      </c>
      <c r="G141" s="43">
        <v>0.17</v>
      </c>
      <c r="H141" s="43">
        <v>0.01</v>
      </c>
      <c r="I141" s="43">
        <v>12.04</v>
      </c>
      <c r="J141" s="43">
        <v>48.64</v>
      </c>
      <c r="K141" s="44">
        <v>349</v>
      </c>
      <c r="L141" s="43">
        <v>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[8]Лист1!E9</f>
        <v>бутерброд с сыром и маслом</v>
      </c>
      <c r="F142" s="43">
        <v>50</v>
      </c>
      <c r="G142" s="54">
        <v>45509</v>
      </c>
      <c r="H142" s="43">
        <v>8.3000000000000007</v>
      </c>
      <c r="I142" s="43">
        <v>14.83</v>
      </c>
      <c r="J142" s="43">
        <v>157</v>
      </c>
      <c r="K142" s="44">
        <f>[8]Лист1!K9</f>
        <v>3</v>
      </c>
      <c r="L142" s="43">
        <v>17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>
        <v>368</v>
      </c>
      <c r="L143" s="43">
        <v>13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45523.97</v>
      </c>
      <c r="H146" s="19">
        <f t="shared" si="70"/>
        <v>30.310000000000002</v>
      </c>
      <c r="I146" s="19">
        <f t="shared" si="70"/>
        <v>39.269999999999996</v>
      </c>
      <c r="J146" s="19">
        <f t="shared" si="70"/>
        <v>512.64</v>
      </c>
      <c r="K146" s="25"/>
      <c r="L146" s="19">
        <f t="shared" ref="L146" si="71">SUM(L139:L145)</f>
        <v>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39</v>
      </c>
      <c r="F147" s="43">
        <v>60</v>
      </c>
      <c r="G147" s="43">
        <v>0.72</v>
      </c>
      <c r="H147" s="43">
        <v>0.12</v>
      </c>
      <c r="I147" s="43">
        <v>2.2799999999999998</v>
      </c>
      <c r="J147" s="43">
        <v>15.6</v>
      </c>
      <c r="K147" s="44">
        <v>71</v>
      </c>
      <c r="L147" s="43">
        <v>7.2</v>
      </c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>
        <f>[8]Лист1!F15</f>
        <v>210</v>
      </c>
      <c r="G148" s="43">
        <v>1.62</v>
      </c>
      <c r="H148" s="43">
        <v>4.0199999999999996</v>
      </c>
      <c r="I148" s="43">
        <v>10.76</v>
      </c>
      <c r="J148" s="43">
        <v>92</v>
      </c>
      <c r="K148" s="44">
        <v>66</v>
      </c>
      <c r="L148" s="43">
        <v>11.3</v>
      </c>
    </row>
    <row r="149" spans="1:12" ht="15" x14ac:dyDescent="0.25">
      <c r="A149" s="23"/>
      <c r="B149" s="15"/>
      <c r="C149" s="11"/>
      <c r="D149" s="7" t="s">
        <v>28</v>
      </c>
      <c r="E149" s="42" t="str">
        <f>[8]Лист1!E16</f>
        <v>цыпленок тушеный в сметанном соусе</v>
      </c>
      <c r="F149" s="43">
        <f>[8]Лист1!F16</f>
        <v>100</v>
      </c>
      <c r="G149" s="43">
        <v>13.28</v>
      </c>
      <c r="H149" s="43">
        <v>10.84</v>
      </c>
      <c r="I149" s="43">
        <f>[8]Лист1!I16</f>
        <v>2.93</v>
      </c>
      <c r="J149" s="43">
        <v>162</v>
      </c>
      <c r="K149" s="44">
        <v>198</v>
      </c>
      <c r="L149" s="43">
        <v>15.9</v>
      </c>
    </row>
    <row r="150" spans="1:12" ht="15" x14ac:dyDescent="0.25">
      <c r="A150" s="23"/>
      <c r="B150" s="15"/>
      <c r="C150" s="11"/>
      <c r="D150" s="7" t="s">
        <v>29</v>
      </c>
      <c r="E150" s="42" t="str">
        <f>[8]Лист1!E17</f>
        <v>греча отварная</v>
      </c>
      <c r="F150" s="43">
        <f>[8]Лист1!F17</f>
        <v>150</v>
      </c>
      <c r="G150" s="43">
        <v>6.3</v>
      </c>
      <c r="H150" s="43">
        <v>5.77</v>
      </c>
      <c r="I150" s="43">
        <v>45.67</v>
      </c>
      <c r="J150" s="43">
        <v>267</v>
      </c>
      <c r="K150" s="44">
        <v>291</v>
      </c>
      <c r="L150" s="43">
        <v>6.5</v>
      </c>
    </row>
    <row r="151" spans="1:12" ht="15" x14ac:dyDescent="0.25">
      <c r="A151" s="23"/>
      <c r="B151" s="15"/>
      <c r="C151" s="11"/>
      <c r="D151" s="7" t="s">
        <v>30</v>
      </c>
      <c r="E151" s="42" t="str">
        <f>[8]Лист1!E18</f>
        <v>напиток витаминизированный "Витошка"</v>
      </c>
      <c r="F151" s="43">
        <f>[8]Лист1!F18</f>
        <v>200</v>
      </c>
      <c r="G151" s="43">
        <f>[8]Лист1!G18</f>
        <v>0</v>
      </c>
      <c r="H151" s="43">
        <f>[8]Лист1!H18</f>
        <v>0</v>
      </c>
      <c r="I151" s="43">
        <v>24</v>
      </c>
      <c r="J151" s="43">
        <v>95</v>
      </c>
      <c r="K151" s="44">
        <v>19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f>[8]Лист1!F20</f>
        <v>40</v>
      </c>
      <c r="G153" s="43">
        <v>2.64</v>
      </c>
      <c r="H153" s="43">
        <v>0.48</v>
      </c>
      <c r="I153" s="43">
        <v>15.84</v>
      </c>
      <c r="J153" s="43">
        <v>78.239999999999995</v>
      </c>
      <c r="K153" s="44">
        <v>1</v>
      </c>
      <c r="L153" s="43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24.56</v>
      </c>
      <c r="H156" s="19">
        <f t="shared" si="72"/>
        <v>21.23</v>
      </c>
      <c r="I156" s="19">
        <f t="shared" si="72"/>
        <v>101.48</v>
      </c>
      <c r="J156" s="19">
        <f t="shared" si="72"/>
        <v>709.84</v>
      </c>
      <c r="K156" s="25"/>
      <c r="L156" s="19">
        <f t="shared" ref="L156" si="73">SUM(L147:L155)</f>
        <v>52.4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1265</v>
      </c>
      <c r="G157" s="32">
        <f t="shared" ref="G157" si="74">G146+G156</f>
        <v>45548.53</v>
      </c>
      <c r="H157" s="32">
        <f t="shared" ref="H157" si="75">H146+H156</f>
        <v>51.540000000000006</v>
      </c>
      <c r="I157" s="32">
        <f t="shared" ref="I157" si="76">I146+I156</f>
        <v>140.75</v>
      </c>
      <c r="J157" s="32">
        <f t="shared" ref="J157:L157" si="77">J146+J156</f>
        <v>1222.48</v>
      </c>
      <c r="K157" s="32"/>
      <c r="L157" s="32">
        <f t="shared" si="77"/>
        <v>97.4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tr">
        <f>[9]Лист1!E6</f>
        <v>каша "Дружба"</v>
      </c>
      <c r="F158" s="40">
        <f>[9]Лист1!F6</f>
        <v>260</v>
      </c>
      <c r="G158" s="40">
        <v>9.1</v>
      </c>
      <c r="H158" s="40">
        <v>11.62</v>
      </c>
      <c r="I158" s="40">
        <v>53.56</v>
      </c>
      <c r="J158" s="40">
        <v>353.6</v>
      </c>
      <c r="K158" s="41">
        <v>119</v>
      </c>
      <c r="L158" s="40">
        <v>5</v>
      </c>
    </row>
    <row r="159" spans="1:12" ht="15" x14ac:dyDescent="0.25">
      <c r="A159" s="23"/>
      <c r="B159" s="15"/>
      <c r="C159" s="11"/>
      <c r="D159" s="6"/>
      <c r="E159" s="42">
        <f>[9]Лист1!E7</f>
        <v>0</v>
      </c>
      <c r="F159" s="43">
        <f>[9]Лист1!F7</f>
        <v>0</v>
      </c>
      <c r="G159" s="43">
        <f>[9]Лист1!G7</f>
        <v>0</v>
      </c>
      <c r="H159" s="43">
        <f>[9]Лист1!H7</f>
        <v>0</v>
      </c>
      <c r="I159" s="43">
        <f>[9]Лист1!I7</f>
        <v>0</v>
      </c>
      <c r="J159" s="43">
        <f>[9]Лист1!J7</f>
        <v>0</v>
      </c>
      <c r="K159" s="44">
        <f>[9]Лист1!K7</f>
        <v>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tr">
        <f>[9]Лист1!E8</f>
        <v>какао на молоке</v>
      </c>
      <c r="F160" s="43">
        <f>[9]Лист1!F8</f>
        <v>200</v>
      </c>
      <c r="G160" s="43">
        <v>4.9000000000000004</v>
      </c>
      <c r="H160" s="43">
        <v>5.3</v>
      </c>
      <c r="I160" s="43">
        <v>24.5</v>
      </c>
      <c r="J160" s="43">
        <v>198.7</v>
      </c>
      <c r="K160" s="44">
        <v>354</v>
      </c>
      <c r="L160" s="43">
        <v>8.5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f>[9]Лист1!F9</f>
        <v>40</v>
      </c>
      <c r="G161" s="43">
        <v>2.4</v>
      </c>
      <c r="H161" s="43">
        <v>8.6</v>
      </c>
      <c r="I161" s="43">
        <v>15.7</v>
      </c>
      <c r="J161" s="43">
        <v>150</v>
      </c>
      <c r="K161" s="44">
        <f>[9]Лист1!K9</f>
        <v>1</v>
      </c>
      <c r="L161" s="43">
        <v>13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16.399999999999999</v>
      </c>
      <c r="H165" s="19">
        <f t="shared" si="78"/>
        <v>25.519999999999996</v>
      </c>
      <c r="I165" s="19">
        <f t="shared" si="78"/>
        <v>93.76</v>
      </c>
      <c r="J165" s="19">
        <f t="shared" si="78"/>
        <v>702.3</v>
      </c>
      <c r="K165" s="25"/>
      <c r="L165" s="19">
        <f t="shared" ref="L165" si="79">SUM(L158:L164)</f>
        <v>26.5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0.84</v>
      </c>
      <c r="H166" s="43">
        <v>6</v>
      </c>
      <c r="I166" s="43">
        <v>4</v>
      </c>
      <c r="J166" s="57">
        <v>75</v>
      </c>
      <c r="K166" s="44">
        <v>50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f>[9]Лист1!F15</f>
        <v>200</v>
      </c>
      <c r="G167" s="43">
        <v>8.76</v>
      </c>
      <c r="H167" s="43">
        <v>2.2200000000000002</v>
      </c>
      <c r="I167" s="43">
        <v>17.420000000000002</v>
      </c>
      <c r="J167" s="57">
        <v>124</v>
      </c>
      <c r="K167" s="44">
        <v>84</v>
      </c>
      <c r="L167" s="43">
        <v>15.8</v>
      </c>
    </row>
    <row r="168" spans="1:12" ht="15" x14ac:dyDescent="0.25">
      <c r="A168" s="23"/>
      <c r="B168" s="15"/>
      <c r="C168" s="11"/>
      <c r="D168" s="7" t="s">
        <v>28</v>
      </c>
      <c r="E168" s="42" t="str">
        <f>[9]Лист1!E16</f>
        <v>котлета куриная</v>
      </c>
      <c r="F168" s="43">
        <f>[9]Лист1!F16</f>
        <v>90</v>
      </c>
      <c r="G168" s="43">
        <v>14</v>
      </c>
      <c r="H168" s="43">
        <v>15.76</v>
      </c>
      <c r="I168" s="43">
        <v>16.149999999999999</v>
      </c>
      <c r="J168" s="57">
        <v>267.58999999999997</v>
      </c>
      <c r="K168" s="44">
        <v>305</v>
      </c>
      <c r="L168" s="43">
        <v>22</v>
      </c>
    </row>
    <row r="169" spans="1:12" ht="15" x14ac:dyDescent="0.25">
      <c r="A169" s="23"/>
      <c r="B169" s="15"/>
      <c r="C169" s="11"/>
      <c r="D169" s="7" t="s">
        <v>29</v>
      </c>
      <c r="E169" s="42" t="str">
        <f>[9]Лист1!E17</f>
        <v>рис отварной</v>
      </c>
      <c r="F169" s="43">
        <f>[9]Лист1!F17</f>
        <v>150</v>
      </c>
      <c r="G169" s="43">
        <v>3.64</v>
      </c>
      <c r="H169" s="43">
        <f>[9]Лист1!H17</f>
        <v>5.37</v>
      </c>
      <c r="I169" s="43">
        <v>36.69</v>
      </c>
      <c r="J169" s="57">
        <v>208.5</v>
      </c>
      <c r="K169" s="44">
        <v>203</v>
      </c>
      <c r="L169" s="43">
        <v>8.5</v>
      </c>
    </row>
    <row r="170" spans="1:12" ht="15" x14ac:dyDescent="0.25">
      <c r="A170" s="23"/>
      <c r="B170" s="15"/>
      <c r="C170" s="11"/>
      <c r="D170" s="7" t="s">
        <v>30</v>
      </c>
      <c r="E170" s="42" t="str">
        <f>[9]Лист1!E18</f>
        <v>компот из кураги</v>
      </c>
      <c r="F170" s="43">
        <f>[9]Лист1!F18</f>
        <v>200</v>
      </c>
      <c r="G170" s="43">
        <v>0.88</v>
      </c>
      <c r="H170" s="43">
        <v>0</v>
      </c>
      <c r="I170" s="43">
        <v>33.11</v>
      </c>
      <c r="J170" s="57">
        <v>136.44</v>
      </c>
      <c r="K170" s="44">
        <v>401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1.52</v>
      </c>
      <c r="H171" s="43">
        <v>0.16</v>
      </c>
      <c r="I171" s="43">
        <v>9.84</v>
      </c>
      <c r="J171" s="57">
        <v>46.88</v>
      </c>
      <c r="K171" s="44">
        <v>1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f>[9]Лист1!F20</f>
        <v>40</v>
      </c>
      <c r="G172" s="43">
        <v>2.64</v>
      </c>
      <c r="H172" s="43">
        <v>0.48</v>
      </c>
      <c r="I172" s="43">
        <v>15.84</v>
      </c>
      <c r="J172" s="57">
        <v>78.239999999999995</v>
      </c>
      <c r="K172" s="44">
        <v>1</v>
      </c>
      <c r="L172" s="43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32.28</v>
      </c>
      <c r="H175" s="19">
        <f t="shared" si="80"/>
        <v>29.990000000000002</v>
      </c>
      <c r="I175" s="19">
        <f t="shared" si="80"/>
        <v>133.04999999999998</v>
      </c>
      <c r="J175" s="19">
        <f t="shared" si="80"/>
        <v>936.65</v>
      </c>
      <c r="K175" s="25"/>
      <c r="L175" s="19">
        <f t="shared" ref="L175" si="81">SUM(L166:L174)</f>
        <v>64.8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1260</v>
      </c>
      <c r="G176" s="32">
        <f t="shared" ref="G176" si="82">G165+G175</f>
        <v>48.68</v>
      </c>
      <c r="H176" s="32">
        <f t="shared" ref="H176" si="83">H165+H175</f>
        <v>55.51</v>
      </c>
      <c r="I176" s="32">
        <f t="shared" ref="I176" si="84">I165+I175</f>
        <v>226.81</v>
      </c>
      <c r="J176" s="32">
        <f t="shared" ref="J176:L176" si="85">J165+J175</f>
        <v>1638.9499999999998</v>
      </c>
      <c r="K176" s="32"/>
      <c r="L176" s="32">
        <f t="shared" si="85"/>
        <v>91.3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tr">
        <f>[10]Лист1!E6</f>
        <v>каша ячневая</v>
      </c>
      <c r="F177" s="40">
        <f>[10]Лист1!F6</f>
        <v>260</v>
      </c>
      <c r="G177" s="40">
        <v>8.64</v>
      </c>
      <c r="H177" s="56">
        <v>35765</v>
      </c>
      <c r="I177" s="40">
        <v>58.12</v>
      </c>
      <c r="J177" s="40">
        <v>384</v>
      </c>
      <c r="K177" s="41">
        <f>[10]Лист1!K6</f>
        <v>174</v>
      </c>
      <c r="L177" s="40">
        <v>5.5</v>
      </c>
    </row>
    <row r="178" spans="1:12" ht="15" x14ac:dyDescent="0.25">
      <c r="A178" s="23"/>
      <c r="B178" s="15"/>
      <c r="C178" s="11"/>
      <c r="D178" s="6"/>
      <c r="E178" s="42">
        <f>[10]Лист1!E7</f>
        <v>0</v>
      </c>
      <c r="F178" s="43">
        <f>[10]Лист1!F7</f>
        <v>0</v>
      </c>
      <c r="G178" s="43">
        <f>[10]Лист1!G7</f>
        <v>0</v>
      </c>
      <c r="H178" s="43">
        <f>[10]Лист1!H7</f>
        <v>0</v>
      </c>
      <c r="I178" s="43">
        <f>[10]Лист1!I7</f>
        <v>0</v>
      </c>
      <c r="J178" s="43">
        <f>[10]Лист1!J7</f>
        <v>0</v>
      </c>
      <c r="K178" s="44">
        <f>[10]Лист1!K7</f>
        <v>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tr">
        <f>[10]Лист1!E8</f>
        <v>чай с сахаром и лимоном</v>
      </c>
      <c r="F179" s="43">
        <v>222</v>
      </c>
      <c r="G179" s="43">
        <f>[10]Лист1!G8</f>
        <v>0.13</v>
      </c>
      <c r="H179" s="43" t="s">
        <v>55</v>
      </c>
      <c r="I179" s="43">
        <v>12.7</v>
      </c>
      <c r="J179" s="43">
        <v>50.29</v>
      </c>
      <c r="K179" s="44">
        <v>350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f>[10]Лист1!F9</f>
        <v>40</v>
      </c>
      <c r="G180" s="43">
        <v>2.4</v>
      </c>
      <c r="H180" s="43">
        <v>8.6</v>
      </c>
      <c r="I180" s="43">
        <v>15.7</v>
      </c>
      <c r="J180" s="43">
        <v>150</v>
      </c>
      <c r="K180" s="44">
        <f>[10]Лист1!K9</f>
        <v>1</v>
      </c>
      <c r="L180" s="43">
        <v>15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11.170000000000002</v>
      </c>
      <c r="H184" s="19">
        <f t="shared" si="86"/>
        <v>35773.599999999999</v>
      </c>
      <c r="I184" s="19">
        <f t="shared" si="86"/>
        <v>86.52</v>
      </c>
      <c r="J184" s="19">
        <f t="shared" si="86"/>
        <v>584.29</v>
      </c>
      <c r="K184" s="25"/>
      <c r="L184" s="19">
        <f t="shared" ref="L184" si="87">SUM(L177:L183)</f>
        <v>24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>
        <f>[10]Лист1!E14</f>
        <v>0</v>
      </c>
      <c r="F185" s="43">
        <f>[10]Лист1!F14</f>
        <v>0</v>
      </c>
      <c r="G185" s="43">
        <f>[10]Лист1!G14</f>
        <v>0</v>
      </c>
      <c r="H185" s="43">
        <f>[10]Лист1!H14</f>
        <v>0</v>
      </c>
      <c r="I185" s="43">
        <f>[10]Лист1!I14</f>
        <v>0</v>
      </c>
      <c r="J185" s="43">
        <f>[10]Лист1!J14</f>
        <v>0</v>
      </c>
      <c r="K185" s="44">
        <f>[10]Лист1!K14</f>
        <v>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tr">
        <f>[10]Лист1!E15</f>
        <v>борщ со сметаной</v>
      </c>
      <c r="F186" s="43">
        <v>200</v>
      </c>
      <c r="G186" s="43">
        <v>3.64</v>
      </c>
      <c r="H186" s="43">
        <v>7.28</v>
      </c>
      <c r="I186" s="43">
        <v>8.24</v>
      </c>
      <c r="J186" s="43">
        <v>107.5</v>
      </c>
      <c r="K186" s="44">
        <v>61</v>
      </c>
      <c r="L186" s="43">
        <v>15.9</v>
      </c>
    </row>
    <row r="187" spans="1:12" ht="15" x14ac:dyDescent="0.25">
      <c r="A187" s="23"/>
      <c r="B187" s="15"/>
      <c r="C187" s="11"/>
      <c r="D187" s="7" t="s">
        <v>28</v>
      </c>
      <c r="E187" s="42" t="str">
        <f>[10]Лист1!E16</f>
        <v>котлета рыбная</v>
      </c>
      <c r="F187" s="43">
        <f>[10]Лист1!F16</f>
        <v>90</v>
      </c>
      <c r="G187" s="43">
        <v>12.71</v>
      </c>
      <c r="H187" s="43">
        <v>9.1</v>
      </c>
      <c r="I187" s="43">
        <v>14.23</v>
      </c>
      <c r="J187" s="43">
        <v>178.83</v>
      </c>
      <c r="K187" s="44">
        <v>202</v>
      </c>
      <c r="L187" s="43">
        <v>27</v>
      </c>
    </row>
    <row r="188" spans="1:12" ht="15" x14ac:dyDescent="0.25">
      <c r="A188" s="23"/>
      <c r="B188" s="15"/>
      <c r="C188" s="11"/>
      <c r="D188" s="7" t="s">
        <v>29</v>
      </c>
      <c r="E188" s="42" t="str">
        <f>[10]Лист1!E17</f>
        <v>пюре картофельное</v>
      </c>
      <c r="F188" s="43">
        <v>150</v>
      </c>
      <c r="G188" s="43">
        <v>3.57</v>
      </c>
      <c r="H188" s="43">
        <v>6.12</v>
      </c>
      <c r="I188" s="43">
        <v>18</v>
      </c>
      <c r="J188" s="43">
        <v>165.76</v>
      </c>
      <c r="K188" s="44">
        <v>105</v>
      </c>
      <c r="L188" s="43">
        <v>19.5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f>[10]Лист1!F18</f>
        <v>200</v>
      </c>
      <c r="G189" s="43">
        <v>0</v>
      </c>
      <c r="H189" s="43">
        <f>[10]Лист1!H18</f>
        <v>0</v>
      </c>
      <c r="I189" s="43">
        <v>24</v>
      </c>
      <c r="J189" s="43">
        <v>95</v>
      </c>
      <c r="K189" s="44">
        <v>19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40</v>
      </c>
      <c r="G190" s="43">
        <v>3.04</v>
      </c>
      <c r="H190" s="43">
        <v>0.32</v>
      </c>
      <c r="I190" s="43">
        <v>19.690000000000001</v>
      </c>
      <c r="J190" s="43">
        <v>93.76</v>
      </c>
      <c r="K190" s="44">
        <v>1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f>[10]Лист1!F20</f>
        <v>40</v>
      </c>
      <c r="G191" s="43">
        <v>2.64</v>
      </c>
      <c r="H191" s="43">
        <v>0.48</v>
      </c>
      <c r="I191" s="43">
        <v>15.84</v>
      </c>
      <c r="J191" s="43">
        <v>78.239999999999995</v>
      </c>
      <c r="K191" s="44">
        <v>1</v>
      </c>
      <c r="L191" s="43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25.6</v>
      </c>
      <c r="H194" s="19">
        <f t="shared" si="88"/>
        <v>23.3</v>
      </c>
      <c r="I194" s="19">
        <f t="shared" si="88"/>
        <v>100</v>
      </c>
      <c r="J194" s="19">
        <f t="shared" si="88"/>
        <v>719.09</v>
      </c>
      <c r="K194" s="25"/>
      <c r="L194" s="19">
        <f t="shared" ref="L194" si="89">SUM(L185:L193)</f>
        <v>75.900000000000006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1242</v>
      </c>
      <c r="G195" s="32">
        <f t="shared" ref="G195" si="90">G184+G194</f>
        <v>36.770000000000003</v>
      </c>
      <c r="H195" s="32">
        <f t="shared" ref="H195" si="91">H184+H194</f>
        <v>35796.9</v>
      </c>
      <c r="I195" s="32">
        <f t="shared" ref="I195" si="92">I184+I194</f>
        <v>186.51999999999998</v>
      </c>
      <c r="J195" s="32">
        <f t="shared" ref="J195:L195" si="93">J184+J194</f>
        <v>1303.3800000000001</v>
      </c>
      <c r="K195" s="32"/>
      <c r="L195" s="32">
        <f t="shared" si="93"/>
        <v>99.9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1261.4000000000001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6934.043999999999</v>
      </c>
      <c r="H196" s="34">
        <f t="shared" si="94"/>
        <v>3629.0556000000006</v>
      </c>
      <c r="I196" s="34">
        <f t="shared" si="94"/>
        <v>168.36599999999999</v>
      </c>
      <c r="J196" s="34">
        <f t="shared" si="94"/>
        <v>1352.925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4631.97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2025-01-31T06:54:19Z</dcterms:modified>
</cp:coreProperties>
</file>